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6482\Desktop\"/>
    </mc:Choice>
  </mc:AlternateContent>
  <bookViews>
    <workbookView windowWidth="24750" windowHeight="12080" tabRatio="841" firstSheet="3" activeTab="4"/>
  </bookViews>
  <sheets>
    <sheet name="清单" sheetId="1" state="hidden" r:id="rId1"/>
    <sheet name="2026年结构定期检测项目" sheetId="6" r:id="rId2"/>
    <sheet name="2026年桥梁结构定期检测项目工程量清单" sheetId="7" r:id="rId3"/>
    <sheet name="2026年结构定期检测项目 (标段一 29座桥)" sheetId="10" r:id="rId4"/>
    <sheet name="2026年桥梁结构定期检测项目工程量清单 (标段一 29座桥)" sheetId="9" r:id="rId5"/>
    <sheet name="2026年结构定期检测项目 (标段二 28座桥)" sheetId="11" r:id="rId6"/>
    <sheet name="2026年桥梁结构定期检测项目工程量清单 (标段二 28座桥)" sheetId="12" r:id="rId7"/>
  </sheets>
  <definedNames>
    <definedName name="_xlnm._FilterDatabase" localSheetId="2" hidden="1">'2026年桥梁结构定期检测项目工程量清单'!$A$3:$AU$68</definedName>
    <definedName name="_xlnm._FilterDatabase" localSheetId="4" hidden="1">'2026年桥梁结构定期检测项目工程量清单 (标段一 29座桥)'!$A$3:$AU$34</definedName>
    <definedName name="_xlnm._FilterDatabase" localSheetId="6" hidden="1">'2026年桥梁结构定期检测项目工程量清单 (标段二 28座桥)'!$A$3:$AU$40</definedName>
    <definedName name="_xlnm._FilterDatabase" localSheetId="0" hidden="1">清单!$A$2:$K$62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<sst xmlns="http://schemas.openxmlformats.org/spreadsheetml/2006/main" count="1071" uniqueCount="369">
  <si>
    <t>2023年桥梁结构定期检测项目清单</t>
  </si>
  <si>
    <t>序号</t>
  </si>
  <si>
    <t>桥梁名称</t>
  </si>
  <si>
    <t>路名</t>
  </si>
  <si>
    <t>面积
（m2）</t>
  </si>
  <si>
    <t>长度
（m）</t>
  </si>
  <si>
    <t>宽度
（m）</t>
  </si>
  <si>
    <t>数量
（座）</t>
  </si>
  <si>
    <t>综合单价
（元）</t>
  </si>
  <si>
    <t>检测费用
（元）</t>
  </si>
  <si>
    <t>备注</t>
  </si>
  <si>
    <t>标段划分</t>
  </si>
  <si>
    <t>新华路跨沪宁高速立交</t>
  </si>
  <si>
    <t>新华路</t>
  </si>
  <si>
    <t>2020年检测</t>
  </si>
  <si>
    <t>锡秀路跨高浪路立交</t>
  </si>
  <si>
    <t>锡秀路</t>
  </si>
  <si>
    <t>新光立交（跨城际铁路桥）</t>
  </si>
  <si>
    <t>新光路</t>
  </si>
  <si>
    <t>薛典路跨沪宁高速桥</t>
  </si>
  <si>
    <t>薛典路</t>
  </si>
  <si>
    <t>春丰路一号桥</t>
  </si>
  <si>
    <t>春丰路</t>
  </si>
  <si>
    <t>人行道板下钢结构锈蚀需检测</t>
  </si>
  <si>
    <t>春丰路二号桥</t>
  </si>
  <si>
    <t>春丰路三号桥</t>
  </si>
  <si>
    <t>春晖路一号桥</t>
  </si>
  <si>
    <t>春华路</t>
  </si>
  <si>
    <t>春晖路二号桥</t>
  </si>
  <si>
    <t>春晖路三号桥</t>
  </si>
  <si>
    <t>新安北桥</t>
  </si>
  <si>
    <t>新梅路</t>
  </si>
  <si>
    <t>2020年检测 跨运河</t>
  </si>
  <si>
    <t>丰乐桥（五七桥）</t>
  </si>
  <si>
    <t>特殊结构</t>
  </si>
  <si>
    <t>硕放桥</t>
  </si>
  <si>
    <t>新华路上跨桥</t>
  </si>
  <si>
    <t>因新建地铁进行检测</t>
  </si>
  <si>
    <t>仙人头上跨桥</t>
  </si>
  <si>
    <t>新宅路</t>
  </si>
  <si>
    <t>新虹桥</t>
  </si>
  <si>
    <t>吴都路</t>
  </si>
  <si>
    <t>2019年检测 跨运河</t>
  </si>
  <si>
    <t>吴越路跨机场路立交</t>
  </si>
  <si>
    <t>吴越路跨锡钦路桥</t>
  </si>
  <si>
    <t>长江南路跨机场路桥</t>
  </si>
  <si>
    <t>长江东路</t>
  </si>
  <si>
    <t>2018年检测</t>
  </si>
  <si>
    <t>长江南路走马塘桥</t>
  </si>
  <si>
    <t>长江南路跨太湖高速桥</t>
  </si>
  <si>
    <t>长江东路1号桥</t>
  </si>
  <si>
    <t>长江东路2号桥</t>
  </si>
  <si>
    <t>长江东路3号桥</t>
  </si>
  <si>
    <t>长江东路沪蓉跨线桥</t>
  </si>
  <si>
    <t>2019年检测</t>
  </si>
  <si>
    <t>沙里桥</t>
  </si>
  <si>
    <t>飞凤路</t>
  </si>
  <si>
    <t>2017年检测</t>
  </si>
  <si>
    <t>大木桥</t>
  </si>
  <si>
    <t>环鸿大桥</t>
  </si>
  <si>
    <t>祝库里桥</t>
  </si>
  <si>
    <t>吴韵桥</t>
  </si>
  <si>
    <t>新港大桥（老桥）</t>
  </si>
  <si>
    <t>城南路</t>
  </si>
  <si>
    <t>新港大桥（新桥）</t>
  </si>
  <si>
    <t>大竹园桥</t>
  </si>
  <si>
    <t>2019年检测/街道新建过驾校</t>
  </si>
  <si>
    <t>近朱桥</t>
  </si>
  <si>
    <t>塘南路一号桥（无名）</t>
  </si>
  <si>
    <t>知新桥</t>
  </si>
  <si>
    <t>新安大桥（老桥）</t>
  </si>
  <si>
    <t>老312国道</t>
  </si>
  <si>
    <t>鸿山路一号桥</t>
  </si>
  <si>
    <t>鸿山路</t>
  </si>
  <si>
    <t>鸿山河桥</t>
  </si>
  <si>
    <t>锡东大道</t>
  </si>
  <si>
    <t>东庄桥</t>
  </si>
  <si>
    <t>望虞河大桥（大桥角新桥）</t>
  </si>
  <si>
    <t>后港公路</t>
  </si>
  <si>
    <t>新锡路上跨沪宁高速桥</t>
  </si>
  <si>
    <t>新锡路</t>
  </si>
  <si>
    <t>第一次检测</t>
  </si>
  <si>
    <t>丰年桥</t>
  </si>
  <si>
    <t>至宾桥</t>
  </si>
  <si>
    <t>至宾路</t>
  </si>
  <si>
    <t>先吴桥</t>
  </si>
  <si>
    <t>西宅桥</t>
  </si>
  <si>
    <t>珠江路
（新梅路~雪梅路）</t>
  </si>
  <si>
    <t>珠江立交桥</t>
  </si>
  <si>
    <t>香泾浜桥</t>
  </si>
  <si>
    <t>锡梅路</t>
  </si>
  <si>
    <t>陶潼浜桥</t>
  </si>
  <si>
    <t>伯渎港桥</t>
  </si>
  <si>
    <t>雪梅互通</t>
  </si>
  <si>
    <t>雪梅路</t>
  </si>
  <si>
    <t>仅荷载试验（跨312）</t>
  </si>
  <si>
    <t>合计</t>
  </si>
  <si>
    <t>注：1、结构定期检测及荷载试验的主要内容包含：桥梁表观缺陷检查、混凝土裂缝检测、桥梁结构尺寸复核、桥面线形检测、拱轴线检测、钢筋保护层厚度检测、混凝土强度检测（回弹法）、混凝土碳化深度检测、钢筋锈蚀度检测、桥梁技术状况评定和基本信息资料整理，包含但不限于以上内容。
2、检测的标准及依据：《城市桥梁养护技术标准》（CJJ99-2017）、《城市桥梁检测与评定技术规范》（CJJ/T233-2015）、（9）《公路桥梁承载能力检测评定规程》（JTG/T J21-2011）、（6）《建筑结构检测技术标准》（GB/T 50344-2004）、（5）《回弹法检测混凝土抗压强度技术规程》（JGJ/T 23-2011）、（3）《公路桥梁荷载试验规程》（JTG/T J21-01-2015）及行业现行有关规范和桥梁竣工图等。
3、综合单价应包括完成工程量清单中一个规定计量单位项目（按相关规范要求以“点、处、孔、座”等计量单位的检测数量）所需的人工、材料费、机械使用费、管理费、利润、税金等，并考虑风险因素。投标人所报综合单价须附详细的单价构成分析表，格式由投标人自行拟定。
4、合同执行期间内，人工费、材料费等不再进行调整。投标人所报综合单价必须考虑措施费用等一切风险费用。</t>
  </si>
  <si>
    <t>调整情况</t>
  </si>
  <si>
    <t>1、标段划分根据重组价格略有调整</t>
  </si>
  <si>
    <t>2、尺寸、表观缺陷、裂缝检测数量未调整</t>
  </si>
  <si>
    <t>3、回弹强度测区数量根据规范为10的倍（每个构件10个测区）</t>
  </si>
  <si>
    <t>4、碳化深度测区数量根据规范为回弹强度的0.3倍（从10个测区里选3个测区做碳化深度测试）</t>
  </si>
  <si>
    <t>5、钢筋保护层厚度测点数量每个构件最少为10个，一般同回弹测区数量</t>
  </si>
  <si>
    <t>6、锈蚀电位测点数量为30的倍数（每个构件30个测点）</t>
  </si>
  <si>
    <t>7、结构线形测点数量不足，不足以四分点覆盖全桥，偏差较大的大桥已经补上</t>
  </si>
  <si>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年桥梁结构定期检测项目工程量清单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</si>
  <si>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</si>
  <si>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桥名</t>
    </r>
  </si>
  <si>
    <r>
      <rPr>
        <b/>
        <sz val="11"/>
        <rFont val="宋体"/>
        <charset val="134"/>
      </rPr>
      <t>所在道路</t>
    </r>
  </si>
  <si>
    <r>
      <rPr>
        <b/>
        <sz val="11"/>
        <rFont val="宋体"/>
        <charset val="134"/>
      </rPr>
      <t>桥梁结构</t>
    </r>
  </si>
  <si>
    <r>
      <rPr>
        <b/>
        <sz val="11"/>
        <rFont val="宋体"/>
        <charset val="134"/>
      </rPr>
      <t>跨径</t>
    </r>
  </si>
  <si>
    <r>
      <rPr>
        <b/>
        <sz val="11"/>
        <rFont val="宋体"/>
        <charset val="134"/>
      </rPr>
      <t>长度
（</t>
    </r>
    <r>
      <rPr>
        <b/>
        <sz val="11"/>
        <rFont val="Times New Roman"/>
        <charset val="134"/>
      </rPr>
      <t>m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</si>
  <si>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宽度
（</t>
    </r>
    <r>
      <rPr>
        <b/>
        <sz val="11"/>
        <rFont val="Times New Roman"/>
        <charset val="134"/>
      </rPr>
      <t>m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</si>
  <si>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面积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㎡</t>
    </r>
    <r>
      <rPr>
        <b/>
        <sz val="11"/>
        <rFont val="Times New Roman"/>
        <charset val="134"/>
      </rPr>
      <t>)</t>
    </r>
  </si>
  <si>
    <r>
      <rPr>
        <b/>
        <sz val="11"/>
        <rFont val="宋体"/>
        <charset val="134"/>
      </rPr>
      <t>数量
（座）</t>
    </r>
  </si>
  <si>
    <r>
      <rPr>
        <b/>
        <sz val="11"/>
        <rFont val="宋体"/>
        <charset val="134"/>
      </rPr>
      <t>综合单价
（元）</t>
    </r>
  </si>
  <si>
    <r>
      <rPr>
        <b/>
        <sz val="11"/>
        <rFont val="宋体"/>
        <charset val="134"/>
      </rPr>
      <t>检测费用
（元）</t>
    </r>
  </si>
  <si>
    <r>
      <rPr>
        <b/>
        <sz val="11"/>
        <rFont val="宋体"/>
        <charset val="134"/>
      </rPr>
      <t>备注</t>
    </r>
  </si>
  <si>
    <r>
      <rPr>
        <sz val="10"/>
        <rFont val="宋体"/>
        <charset val="134"/>
      </rPr>
      <t>新华路跨沪宁高速立交</t>
    </r>
  </si>
  <si>
    <r>
      <rPr>
        <sz val="10"/>
        <rFont val="宋体"/>
        <charset val="134"/>
      </rPr>
      <t>新华路</t>
    </r>
  </si>
  <si>
    <r>
      <rPr>
        <sz val="10"/>
        <rFont val="宋体"/>
        <charset val="134"/>
      </rPr>
      <t>连续刚构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简支空心板梁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</si>
  <si>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5×20.0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38.0+65.0+38.0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5×20.0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</si>
  <si>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新华路梅村大桥</t>
    </r>
  </si>
  <si>
    <r>
      <rPr>
        <sz val="10"/>
        <rFont val="宋体"/>
        <charset val="134"/>
      </rPr>
      <t>双曲拱</t>
    </r>
    <r>
      <rPr>
        <sz val="10"/>
        <rFont val="Times New Roman"/>
        <charset val="134"/>
      </rPr>
      <t xml:space="preserve"> </t>
    </r>
  </si>
  <si>
    <t>1×36.0</t>
  </si>
  <si>
    <r>
      <rPr>
        <sz val="10"/>
        <rFont val="宋体"/>
        <charset val="134"/>
      </rPr>
      <t>锡秀路跨高浪路立交</t>
    </r>
  </si>
  <si>
    <r>
      <rPr>
        <sz val="10"/>
        <rFont val="宋体"/>
        <charset val="134"/>
      </rPr>
      <t>锡秀路</t>
    </r>
  </si>
  <si>
    <r>
      <rPr>
        <sz val="10"/>
        <rFont val="宋体"/>
        <charset val="134"/>
      </rPr>
      <t>预应力混凝土连续箱梁桥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</si>
  <si>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25.0+29.0+29.0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3×30.0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29.0+29.0+25.0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</si>
  <si>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新光路</t>
    </r>
  </si>
  <si>
    <r>
      <rPr>
        <sz val="10"/>
        <rFont val="宋体"/>
        <charset val="134"/>
      </rPr>
      <t>预应力混凝土连续箱梁桥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预应力混凝土简支</t>
    </r>
    <r>
      <rPr>
        <sz val="10"/>
        <rFont val="Times New Roman"/>
        <charset val="134"/>
      </rPr>
      <t>T</t>
    </r>
    <r>
      <rPr>
        <sz val="10"/>
        <rFont val="宋体"/>
        <charset val="134"/>
      </rPr>
      <t>梁桥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</si>
  <si>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3×30.0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3×30.0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3×30.0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53.5+35.0+53.5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2×34.0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3×30.0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3×30.0</t>
    </r>
    <r>
      <rPr>
        <sz val="11"/>
        <rFont val="宋体"/>
        <charset val="134"/>
      </rPr>
      <t>）</t>
    </r>
  </si>
  <si>
    <t>34.5/24.5</t>
  </si>
  <si>
    <r>
      <rPr>
        <sz val="10"/>
        <rFont val="宋体"/>
        <charset val="134"/>
      </rPr>
      <t>新光桥</t>
    </r>
  </si>
  <si>
    <r>
      <rPr>
        <sz val="10"/>
        <rFont val="宋体"/>
        <charset val="134"/>
      </rPr>
      <t>箱涵</t>
    </r>
  </si>
  <si>
    <t>1×9.0</t>
  </si>
  <si>
    <r>
      <rPr>
        <sz val="10"/>
        <rFont val="宋体"/>
        <charset val="134"/>
      </rPr>
      <t>春雷桥</t>
    </r>
  </si>
  <si>
    <t>1×6.0</t>
  </si>
  <si>
    <r>
      <rPr>
        <sz val="10"/>
        <rFont val="宋体"/>
        <charset val="134"/>
      </rPr>
      <t>新光路二号桥</t>
    </r>
  </si>
  <si>
    <r>
      <rPr>
        <sz val="10"/>
        <rFont val="宋体"/>
        <charset val="134"/>
      </rPr>
      <t>简支空心板梁</t>
    </r>
  </si>
  <si>
    <t>10+20+10</t>
  </si>
  <si>
    <r>
      <rPr>
        <sz val="10"/>
        <rFont val="宋体"/>
        <charset val="134"/>
      </rPr>
      <t>泰渎大桥</t>
    </r>
  </si>
  <si>
    <r>
      <rPr>
        <sz val="10"/>
        <rFont val="宋体"/>
        <charset val="134"/>
      </rPr>
      <t>简支空心板梁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简支</t>
    </r>
    <r>
      <rPr>
        <sz val="10"/>
        <rFont val="Times New Roman"/>
        <charset val="134"/>
      </rPr>
      <t>T</t>
    </r>
    <r>
      <rPr>
        <sz val="10"/>
        <rFont val="宋体"/>
        <charset val="134"/>
      </rPr>
      <t>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</si>
  <si>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20.0+34.0+20.0</t>
    </r>
    <r>
      <rPr>
        <sz val="11"/>
        <rFont val="宋体"/>
        <charset val="134"/>
      </rPr>
      <t>）</t>
    </r>
  </si>
  <si>
    <t>薛典北路桥</t>
  </si>
  <si>
    <r>
      <rPr>
        <sz val="10"/>
        <rFont val="宋体"/>
        <charset val="134"/>
      </rPr>
      <t>薛典路</t>
    </r>
  </si>
  <si>
    <t>1×10.0</t>
  </si>
  <si>
    <r>
      <rPr>
        <sz val="10"/>
        <rFont val="宋体"/>
        <charset val="134"/>
      </rPr>
      <t>钢筋混凝土连续箱梁桥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预应力混凝土连续箱梁桥</t>
    </r>
  </si>
  <si>
    <r>
      <rPr>
        <sz val="11"/>
        <rFont val="宋体"/>
        <charset val="134"/>
      </rPr>
      <t>左幅：（</t>
    </r>
    <r>
      <rPr>
        <sz val="11"/>
        <rFont val="Times New Roman"/>
        <charset val="134"/>
      </rPr>
      <t>3×20.0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29.221+2×30.0+20.0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3×20.0</t>
    </r>
    <r>
      <rPr>
        <sz val="11"/>
        <rFont val="宋体"/>
        <charset val="134"/>
      </rPr>
      <t>）；
右幅：（</t>
    </r>
    <r>
      <rPr>
        <sz val="11"/>
        <rFont val="Times New Roman"/>
        <charset val="134"/>
      </rPr>
      <t>3×20.0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20.0+2×30.0+29.221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3×20.0</t>
    </r>
    <r>
      <rPr>
        <sz val="11"/>
        <rFont val="宋体"/>
        <charset val="134"/>
      </rPr>
      <t>）；</t>
    </r>
  </si>
  <si>
    <t>锡士路合心桥</t>
  </si>
  <si>
    <r>
      <rPr>
        <sz val="10"/>
        <rFont val="宋体"/>
        <charset val="134"/>
      </rPr>
      <t>锡士路</t>
    </r>
  </si>
  <si>
    <t>13m+20m+13m</t>
  </si>
  <si>
    <t>锡士路旺庄港桥</t>
  </si>
  <si>
    <r>
      <rPr>
        <sz val="10"/>
        <rFont val="宋体"/>
        <charset val="134"/>
      </rPr>
      <t>简支空心板梁桥</t>
    </r>
  </si>
  <si>
    <t>3×16.0</t>
  </si>
  <si>
    <t>孟渎大桥</t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</si>
  <si>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16.0+24.0+16.0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</si>
  <si>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新建桥</t>
    </r>
  </si>
  <si>
    <r>
      <rPr>
        <sz val="10"/>
        <rFont val="宋体"/>
        <charset val="134"/>
      </rPr>
      <t>春华路</t>
    </r>
  </si>
  <si>
    <r>
      <rPr>
        <sz val="10"/>
        <rFont val="宋体"/>
        <charset val="134"/>
      </rPr>
      <t>预应力混凝土空心板梁</t>
    </r>
  </si>
  <si>
    <t>1×20.0</t>
  </si>
  <si>
    <r>
      <rPr>
        <sz val="10"/>
        <rFont val="宋体"/>
        <charset val="134"/>
      </rPr>
      <t>前进路太湖花园桥</t>
    </r>
  </si>
  <si>
    <r>
      <rPr>
        <sz val="10"/>
        <rFont val="宋体"/>
        <charset val="134"/>
      </rPr>
      <t>前进路</t>
    </r>
  </si>
  <si>
    <t>1×16.0</t>
  </si>
  <si>
    <r>
      <rPr>
        <sz val="10"/>
        <rFont val="宋体"/>
        <charset val="134"/>
      </rPr>
      <t>前进路沈桂桥</t>
    </r>
  </si>
  <si>
    <t>1×4.7</t>
  </si>
  <si>
    <r>
      <rPr>
        <sz val="10"/>
        <rFont val="宋体"/>
        <charset val="134"/>
      </rPr>
      <t>前进路前进大桥</t>
    </r>
  </si>
  <si>
    <t>13.0+25.0+13.0</t>
  </si>
  <si>
    <r>
      <rPr>
        <sz val="10"/>
        <rFont val="宋体"/>
        <charset val="134"/>
      </rPr>
      <t>前进北路桥</t>
    </r>
  </si>
  <si>
    <t>1×5.0</t>
  </si>
  <si>
    <r>
      <rPr>
        <sz val="10"/>
        <rFont val="宋体"/>
        <charset val="134"/>
      </rPr>
      <t>变截面连续箱梁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简支空心板梁桥</t>
    </r>
  </si>
  <si>
    <r>
      <rPr>
        <sz val="11"/>
        <rFont val="宋体"/>
        <charset val="134"/>
      </rPr>
      <t>左右幅：（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58.0+100.0+58.0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</si>
  <si>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丰乐桥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五七桥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</si>
  <si>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其他特殊结构桥梁（系杆拱）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</si>
  <si>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+100.6+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</si>
  <si>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硕放桥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</si>
  <si>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5×20.0+22.0+20.0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+102.3+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7×20.0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</si>
  <si>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海泰一支路小桥</t>
    </r>
  </si>
  <si>
    <t>海泰一支路</t>
  </si>
  <si>
    <t>机场路新学士桥</t>
  </si>
  <si>
    <r>
      <rPr>
        <sz val="10"/>
        <rFont val="宋体"/>
        <charset val="134"/>
      </rPr>
      <t>机场路</t>
    </r>
  </si>
  <si>
    <t>13+25+13</t>
  </si>
  <si>
    <t>机场路伯渎港桥</t>
  </si>
  <si>
    <t>20+30+20</t>
  </si>
  <si>
    <t>机场路春丰桥</t>
  </si>
  <si>
    <t>机场路后塘桥</t>
  </si>
  <si>
    <r>
      <rPr>
        <sz val="10"/>
        <rFont val="宋体"/>
        <charset val="134"/>
      </rPr>
      <t>新华路上跨桥</t>
    </r>
  </si>
  <si>
    <r>
      <rPr>
        <sz val="10"/>
        <rFont val="宋体"/>
        <charset val="134"/>
      </rPr>
      <t>连续箱梁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简支空心板梁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</si>
  <si>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8×20.0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28.0+46.0+32.0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8×20.0</t>
    </r>
    <r>
      <rPr>
        <sz val="11"/>
        <rFont val="宋体"/>
        <charset val="134"/>
      </rPr>
      <t>）</t>
    </r>
  </si>
  <si>
    <t>机场路六号桥</t>
  </si>
  <si>
    <t>机场路张塘桥</t>
  </si>
  <si>
    <t>机场路过家桥</t>
  </si>
  <si>
    <r>
      <rPr>
        <sz val="10"/>
        <rFont val="宋体"/>
        <charset val="134"/>
      </rPr>
      <t>新宅路</t>
    </r>
  </si>
  <si>
    <r>
      <rPr>
        <sz val="10"/>
        <rFont val="宋体"/>
        <charset val="134"/>
      </rPr>
      <t>钢筋混凝土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预应力混凝土连续箱梁</t>
    </r>
  </si>
  <si>
    <r>
      <rPr>
        <sz val="11"/>
        <rFont val="宋体"/>
        <charset val="134"/>
      </rPr>
      <t>左幅：</t>
    </r>
    <r>
      <rPr>
        <sz val="11"/>
        <rFont val="Times New Roman"/>
        <charset val="134"/>
      </rPr>
      <t>3×20+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19.9+3×30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+3×20</t>
    </r>
    <r>
      <rPr>
        <sz val="11"/>
        <rFont val="宋体"/>
        <charset val="134"/>
      </rPr>
      <t>；右幅：</t>
    </r>
    <r>
      <rPr>
        <sz val="11"/>
        <rFont val="Times New Roman"/>
        <charset val="134"/>
      </rPr>
      <t>3×20+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3×30+19.9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+3×20</t>
    </r>
    <r>
      <rPr>
        <sz val="11"/>
        <rFont val="宋体"/>
        <charset val="134"/>
      </rPr>
      <t>；</t>
    </r>
  </si>
  <si>
    <r>
      <rPr>
        <sz val="10"/>
        <rFont val="宋体"/>
        <charset val="134"/>
      </rPr>
      <t>新虹桥</t>
    </r>
  </si>
  <si>
    <r>
      <rPr>
        <sz val="10"/>
        <rFont val="宋体"/>
        <charset val="134"/>
      </rPr>
      <t>变截面预应力混凝土连续箱梁桥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预应力混凝土组合箱梁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</si>
  <si>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3×30.0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4×30.0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60.0+104.0+60.0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5×30.0</t>
    </r>
    <r>
      <rPr>
        <sz val="11"/>
        <rFont val="宋体"/>
        <charset val="134"/>
      </rPr>
      <t>）</t>
    </r>
  </si>
  <si>
    <t>32.5/35.5</t>
  </si>
  <si>
    <r>
      <rPr>
        <sz val="10"/>
        <rFont val="宋体"/>
        <charset val="134"/>
      </rPr>
      <t>等截面连续钢箱梁桥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等截面预应力混凝土连续箱梁桥</t>
    </r>
  </si>
  <si>
    <r>
      <rPr>
        <sz val="11"/>
        <rFont val="宋体"/>
        <charset val="134"/>
      </rPr>
      <t>主线：（</t>
    </r>
    <r>
      <rPr>
        <sz val="11"/>
        <rFont val="Times New Roman"/>
        <charset val="134"/>
      </rPr>
      <t>4×30.0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30.0+33.5+2×30.0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3×30.0</t>
    </r>
    <r>
      <rPr>
        <sz val="11"/>
        <rFont val="宋体"/>
        <charset val="134"/>
      </rPr>
      <t xml:space="preserve">）；
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匝道：</t>
    </r>
    <r>
      <rPr>
        <sz val="11"/>
        <rFont val="Times New Roman"/>
        <charset val="134"/>
      </rPr>
      <t>(3×20.0) +(3×20.0)</t>
    </r>
    <r>
      <rPr>
        <sz val="11"/>
        <rFont val="宋体"/>
        <charset val="134"/>
      </rPr>
      <t xml:space="preserve">；
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匝道：</t>
    </r>
    <r>
      <rPr>
        <sz val="11"/>
        <rFont val="Times New Roman"/>
        <charset val="134"/>
      </rPr>
      <t>(4×20.0)+(4×20.0)+(3×20.0)+(20.0+27.0+20.0)+(4×19.875)+ (2×16.5+2×15.25)</t>
    </r>
    <r>
      <rPr>
        <sz val="11"/>
        <rFont val="宋体"/>
        <charset val="134"/>
      </rPr>
      <t>；</t>
    </r>
  </si>
  <si>
    <t>17.5~20.78/8</t>
  </si>
  <si>
    <t>吴都路跨锡钦路桥</t>
  </si>
  <si>
    <r>
      <rPr>
        <sz val="10"/>
        <rFont val="宋体"/>
        <charset val="134"/>
      </rPr>
      <t>预应力混凝土组合箱梁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</si>
  <si>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9×25.0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</si>
  <si>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长江南路跨机场路桥</t>
    </r>
  </si>
  <si>
    <r>
      <rPr>
        <sz val="10"/>
        <rFont val="宋体"/>
        <charset val="134"/>
      </rPr>
      <t>长江东路</t>
    </r>
  </si>
  <si>
    <r>
      <rPr>
        <sz val="10"/>
        <rFont val="宋体"/>
        <charset val="134"/>
      </rPr>
      <t>钢筋混凝土连续箱梁桥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</si>
  <si>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5×20.0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2×20.0+22.0+3×20.0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5×20.0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</si>
  <si>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长江南路走马塘桥</t>
    </r>
  </si>
  <si>
    <r>
      <rPr>
        <sz val="10"/>
        <rFont val="宋体"/>
        <charset val="134"/>
      </rPr>
      <t>组合箱梁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</si>
  <si>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3×25.0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</si>
  <si>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5×30.0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</si>
  <si>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长江东路沪蓉跨线桥</t>
    </r>
  </si>
  <si>
    <r>
      <rPr>
        <sz val="10"/>
        <rFont val="宋体"/>
        <charset val="134"/>
      </rPr>
      <t>连续刚构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组合箱梁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</si>
  <si>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3×25.0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3×25.0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53.0+80.0+53.0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3×25.0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3×25.0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</si>
  <si>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新港大桥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老桥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</si>
  <si>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城南路</t>
    </r>
  </si>
  <si>
    <r>
      <rPr>
        <sz val="10"/>
        <rFont val="宋体"/>
        <charset val="134"/>
      </rPr>
      <t>变截面连续箱梁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简支空心板梁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</si>
  <si>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32.0+50.0+32.0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</si>
  <si>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新港大桥（新桥）</t>
    </r>
  </si>
  <si>
    <r>
      <rPr>
        <sz val="10"/>
        <rFont val="宋体"/>
        <charset val="134"/>
      </rPr>
      <t>塘南路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</si>
  <si>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20.0+22.0+20.0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20.0+20.0+16.0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22.0+22.0+20.0+16.0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</si>
  <si>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硕放村桥</t>
    </r>
  </si>
  <si>
    <r>
      <rPr>
        <sz val="10"/>
        <rFont val="宋体"/>
        <charset val="134"/>
      </rPr>
      <t>华友中路</t>
    </r>
  </si>
  <si>
    <r>
      <rPr>
        <sz val="10"/>
        <rFont val="宋体"/>
        <charset val="134"/>
      </rPr>
      <t>尤家里桥</t>
    </r>
  </si>
  <si>
    <t>1×31.0</t>
  </si>
  <si>
    <r>
      <rPr>
        <sz val="10"/>
        <rFont val="宋体"/>
        <charset val="134"/>
      </rPr>
      <t>陶典桥</t>
    </r>
  </si>
  <si>
    <r>
      <rPr>
        <sz val="10"/>
        <rFont val="宋体"/>
        <charset val="134"/>
      </rPr>
      <t>景渎路</t>
    </r>
  </si>
  <si>
    <t>1×25.0</t>
  </si>
  <si>
    <r>
      <rPr>
        <sz val="10"/>
        <rFont val="宋体"/>
        <charset val="134"/>
      </rPr>
      <t>新安大桥（老桥）</t>
    </r>
  </si>
  <si>
    <r>
      <rPr>
        <sz val="10"/>
        <rFont val="宋体"/>
        <charset val="134"/>
      </rPr>
      <t>老</t>
    </r>
    <r>
      <rPr>
        <sz val="10"/>
        <rFont val="Times New Roman"/>
        <charset val="134"/>
      </rPr>
      <t>312</t>
    </r>
    <r>
      <rPr>
        <sz val="10"/>
        <rFont val="宋体"/>
        <charset val="134"/>
      </rPr>
      <t>国道</t>
    </r>
  </si>
  <si>
    <r>
      <rPr>
        <sz val="10"/>
        <rFont val="宋体"/>
        <charset val="134"/>
      </rPr>
      <t>连续箱梁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简支</t>
    </r>
    <r>
      <rPr>
        <sz val="10"/>
        <rFont val="Times New Roman"/>
        <charset val="134"/>
      </rPr>
      <t>T</t>
    </r>
    <r>
      <rPr>
        <sz val="10"/>
        <rFont val="宋体"/>
        <charset val="134"/>
      </rPr>
      <t>梁桥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</si>
  <si>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42.5+60.0+42.5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</si>
  <si>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泰丰桥</t>
    </r>
  </si>
  <si>
    <r>
      <rPr>
        <sz val="10"/>
        <rFont val="宋体"/>
        <charset val="134"/>
      </rPr>
      <t>坊育南路</t>
    </r>
  </si>
  <si>
    <r>
      <rPr>
        <sz val="10"/>
        <rFont val="宋体"/>
        <charset val="134"/>
      </rPr>
      <t>马桥港桥</t>
    </r>
  </si>
  <si>
    <r>
      <rPr>
        <sz val="10"/>
        <rFont val="宋体"/>
        <charset val="134"/>
      </rPr>
      <t>中通路</t>
    </r>
  </si>
  <si>
    <t>1×13.0</t>
  </si>
  <si>
    <r>
      <rPr>
        <sz val="10"/>
        <rFont val="宋体"/>
        <charset val="134"/>
      </rPr>
      <t>毛家桥</t>
    </r>
  </si>
  <si>
    <r>
      <rPr>
        <sz val="10"/>
        <rFont val="SimSun"/>
        <charset val="134"/>
      </rPr>
      <t>箱涵。</t>
    </r>
  </si>
  <si>
    <t>3×9.0</t>
  </si>
  <si>
    <r>
      <rPr>
        <sz val="10"/>
        <rFont val="宋体"/>
        <charset val="134"/>
      </rPr>
      <t>鸿达路一号桥（暂定）</t>
    </r>
  </si>
  <si>
    <r>
      <rPr>
        <sz val="10"/>
        <rFont val="宋体"/>
        <charset val="134"/>
      </rPr>
      <t>鸿达路（鸿山路</t>
    </r>
    <r>
      <rPr>
        <sz val="10"/>
        <rFont val="Times New Roman"/>
        <charset val="134"/>
      </rPr>
      <t>~</t>
    </r>
    <r>
      <rPr>
        <sz val="10"/>
        <rFont val="宋体"/>
        <charset val="134"/>
      </rPr>
      <t>经十三路）</t>
    </r>
  </si>
  <si>
    <r>
      <rPr>
        <sz val="10"/>
        <rFont val="宋体"/>
        <charset val="134"/>
      </rPr>
      <t>简支小箱梁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</si>
  <si>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1×30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</si>
  <si>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新锡路上跨沪宁高速桥</t>
    </r>
  </si>
  <si>
    <r>
      <rPr>
        <sz val="10"/>
        <rFont val="宋体"/>
        <charset val="134"/>
      </rPr>
      <t>新锡路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</si>
  <si>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3×25.0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5×25.0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+23.5+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3×25.0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</si>
  <si>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简支小箱梁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简支空心板梁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</si>
  <si>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20.0+40.0+20.0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3×20.0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3×20.0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</si>
  <si>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荆界桥</t>
    </r>
  </si>
  <si>
    <r>
      <rPr>
        <sz val="10"/>
        <rFont val="宋体"/>
        <charset val="134"/>
      </rPr>
      <t>锡贤路</t>
    </r>
  </si>
  <si>
    <r>
      <rPr>
        <sz val="10"/>
        <rFont val="宋体"/>
        <charset val="134"/>
      </rPr>
      <t>拱桥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</si>
  <si>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13+18+13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</si>
  <si>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坊明桥（鑫明桥）</t>
    </r>
  </si>
  <si>
    <r>
      <rPr>
        <sz val="10"/>
        <rFont val="宋体"/>
        <charset val="134"/>
      </rPr>
      <t>坊明路（鑫明路）</t>
    </r>
  </si>
  <si>
    <r>
      <rPr>
        <sz val="10"/>
        <rFont val="宋体"/>
        <charset val="134"/>
      </rPr>
      <t>梁拱组合桥</t>
    </r>
  </si>
  <si>
    <r>
      <rPr>
        <sz val="11"/>
        <rFont val="宋体"/>
        <charset val="134"/>
      </rPr>
      <t>（</t>
    </r>
    <r>
      <rPr>
        <sz val="11"/>
        <rFont val="Times New Roman"/>
        <charset val="134"/>
      </rPr>
      <t>1×13.0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18.0+45.0+18.0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</si>
  <si>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新泰路人行天桥</t>
    </r>
  </si>
  <si>
    <r>
      <rPr>
        <sz val="10"/>
        <rFont val="宋体"/>
        <charset val="134"/>
      </rPr>
      <t>机场路高架</t>
    </r>
  </si>
  <si>
    <r>
      <rPr>
        <sz val="10"/>
        <rFont val="宋体"/>
        <charset val="134"/>
      </rPr>
      <t>连续梁桥</t>
    </r>
  </si>
  <si>
    <r>
      <rPr>
        <sz val="11"/>
        <rFont val="宋体"/>
        <charset val="134"/>
      </rPr>
      <t>主桥：（</t>
    </r>
    <r>
      <rPr>
        <sz val="11"/>
        <rFont val="Times New Roman"/>
        <charset val="134"/>
      </rPr>
      <t>2×16.75</t>
    </r>
    <r>
      <rPr>
        <sz val="11"/>
        <rFont val="宋体"/>
        <charset val="134"/>
      </rPr>
      <t>）；南、北梯道：（</t>
    </r>
    <r>
      <rPr>
        <sz val="11"/>
        <rFont val="Times New Roman"/>
        <charset val="134"/>
      </rPr>
      <t>5.5+6+6+4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4+10×8.5</t>
    </r>
    <r>
      <rPr>
        <sz val="11"/>
        <rFont val="宋体"/>
        <charset val="134"/>
      </rPr>
      <t>）</t>
    </r>
  </si>
  <si>
    <r>
      <rPr>
        <sz val="10"/>
        <rFont val="宋体"/>
        <charset val="134"/>
      </rPr>
      <t>吴都路人行天桥</t>
    </r>
  </si>
  <si>
    <r>
      <rPr>
        <sz val="11"/>
        <rFont val="宋体"/>
        <charset val="134"/>
      </rPr>
      <t>主桥：（</t>
    </r>
    <r>
      <rPr>
        <sz val="11"/>
        <rFont val="Times New Roman"/>
        <charset val="134"/>
      </rPr>
      <t>20+32+20</t>
    </r>
    <r>
      <rPr>
        <sz val="11"/>
        <rFont val="宋体"/>
        <charset val="134"/>
      </rPr>
      <t>）；南、北梯道：</t>
    </r>
    <r>
      <rPr>
        <sz val="11"/>
        <rFont val="Times New Roman"/>
        <charset val="134"/>
      </rPr>
      <t>6×8+3×6</t>
    </r>
  </si>
  <si>
    <t>3.5~4.5</t>
  </si>
  <si>
    <r>
      <rPr>
        <sz val="10"/>
        <rFont val="宋体"/>
        <charset val="134"/>
      </rPr>
      <t>新洲路人行天桥</t>
    </r>
  </si>
  <si>
    <r>
      <rPr>
        <sz val="11"/>
        <rFont val="宋体"/>
        <charset val="134"/>
      </rPr>
      <t>主桥：（</t>
    </r>
    <r>
      <rPr>
        <sz val="11"/>
        <rFont val="Times New Roman"/>
        <charset val="134"/>
      </rPr>
      <t>2×34.5</t>
    </r>
    <r>
      <rPr>
        <sz val="11"/>
        <rFont val="宋体"/>
        <charset val="134"/>
      </rPr>
      <t>）；南梯道：（</t>
    </r>
    <r>
      <rPr>
        <sz val="11"/>
        <rFont val="Times New Roman"/>
        <charset val="134"/>
      </rPr>
      <t>4+7×10+2×6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2×6+5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;</t>
    </r>
    <r>
      <rPr>
        <sz val="11"/>
        <rFont val="宋体"/>
        <charset val="134"/>
      </rPr>
      <t>北梯道：（</t>
    </r>
    <r>
      <rPr>
        <sz val="11"/>
        <rFont val="Times New Roman"/>
        <charset val="134"/>
      </rPr>
      <t>3.5+7×10+2×6</t>
    </r>
    <r>
      <rPr>
        <sz val="11"/>
        <rFont val="宋体"/>
        <charset val="134"/>
      </rPr>
      <t>）</t>
    </r>
  </si>
  <si>
    <t>3~4</t>
  </si>
  <si>
    <r>
      <rPr>
        <sz val="10"/>
        <rFont val="宋体"/>
        <charset val="134"/>
      </rPr>
      <t>新梅路人行天桥</t>
    </r>
  </si>
  <si>
    <r>
      <rPr>
        <sz val="11"/>
        <rFont val="宋体"/>
        <charset val="134"/>
      </rPr>
      <t>主桥：（</t>
    </r>
    <r>
      <rPr>
        <sz val="11"/>
        <rFont val="Times New Roman"/>
        <charset val="134"/>
      </rPr>
      <t>2×35</t>
    </r>
    <r>
      <rPr>
        <sz val="11"/>
        <rFont val="宋体"/>
        <charset val="134"/>
      </rPr>
      <t>）；南、北梯道：（</t>
    </r>
    <r>
      <rPr>
        <sz val="11"/>
        <rFont val="Times New Roman"/>
        <charset val="134"/>
      </rPr>
      <t>3×6+5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4+8×8.5+2×6</t>
    </r>
    <r>
      <rPr>
        <sz val="11"/>
        <rFont val="宋体"/>
        <charset val="134"/>
      </rPr>
      <t>）</t>
    </r>
  </si>
  <si>
    <r>
      <rPr>
        <sz val="9"/>
        <rFont val="宋体"/>
        <charset val="134"/>
      </rPr>
      <t>景渎立交往高浪路方向第三段（匝道）</t>
    </r>
    <r>
      <rPr>
        <sz val="9"/>
        <rFont val="Times New Roman"/>
        <charset val="134"/>
      </rPr>
      <t>02LD115-LD129</t>
    </r>
  </si>
  <si>
    <r>
      <rPr>
        <sz val="10"/>
        <rFont val="宋体"/>
        <charset val="134"/>
      </rPr>
      <t>声屏障</t>
    </r>
  </si>
  <si>
    <r>
      <rPr>
        <sz val="9"/>
        <rFont val="宋体"/>
        <charset val="134"/>
      </rPr>
      <t>景渎立交往高浪路方向第四段</t>
    </r>
    <r>
      <rPr>
        <sz val="9"/>
        <rFont val="Times New Roman"/>
        <charset val="134"/>
      </rPr>
      <t xml:space="preserve"> LD137-LD155</t>
    </r>
  </si>
  <si>
    <r>
      <rPr>
        <sz val="9"/>
        <rFont val="宋体"/>
        <charset val="134"/>
      </rPr>
      <t>高浪路往景渎立交方向第二段</t>
    </r>
    <r>
      <rPr>
        <sz val="9"/>
        <rFont val="Times New Roman"/>
        <charset val="134"/>
      </rPr>
      <t>02 LD160-LD126</t>
    </r>
  </si>
  <si>
    <r>
      <rPr>
        <sz val="11"/>
        <rFont val="宋体"/>
        <charset val="134"/>
      </rPr>
      <t>合计</t>
    </r>
  </si>
  <si>
    <t>2025年桥梁结构定期检测项目工程量清单</t>
  </si>
  <si>
    <t>分类</t>
  </si>
  <si>
    <r>
      <rPr>
        <b/>
        <sz val="9"/>
        <rFont val="宋体"/>
        <charset val="134"/>
      </rPr>
      <t>桥长
（</t>
    </r>
    <r>
      <rPr>
        <b/>
        <sz val="9"/>
        <rFont val="Times New Roman"/>
        <charset val="134"/>
      </rPr>
      <t>m</t>
    </r>
    <r>
      <rPr>
        <b/>
        <sz val="9"/>
        <rFont val="宋体"/>
        <charset val="134"/>
      </rPr>
      <t>）</t>
    </r>
  </si>
  <si>
    <t>表观缺陷检查</t>
  </si>
  <si>
    <t>桥梁尺寸检测复核</t>
  </si>
  <si>
    <t>混凝土强度检测
（回弹法）</t>
  </si>
  <si>
    <t>混凝土碳化深度检测</t>
  </si>
  <si>
    <t>钢筋锈蚀电位检测</t>
  </si>
  <si>
    <t>钢筋保护层厚度检测</t>
  </si>
  <si>
    <t>混凝土裂缝长度检测</t>
  </si>
  <si>
    <t>混凝土裂缝宽度检测</t>
  </si>
  <si>
    <t>混凝土裂缝深度检测</t>
  </si>
  <si>
    <t>桥梁结构线形
（桥面线形检测、拱轴线测量）</t>
  </si>
  <si>
    <t>静载试验</t>
  </si>
  <si>
    <t>动载试验</t>
  </si>
  <si>
    <t>位移、裂缝监测</t>
  </si>
  <si>
    <t>桥梁资料整理、桥梁技术状况评定、人员设备进出场、报告出版等检测措施费</t>
  </si>
  <si>
    <t>检测费用小计（元）</t>
  </si>
  <si>
    <t>数量
(每延米)</t>
  </si>
  <si>
    <t>单价
(元/米)</t>
  </si>
  <si>
    <t>合价</t>
  </si>
  <si>
    <t>数量
（点）</t>
  </si>
  <si>
    <t>单价
（元/点）</t>
  </si>
  <si>
    <t>数量
（测区）</t>
  </si>
  <si>
    <t>单价
（元/测区）</t>
  </si>
  <si>
    <t>数量
（处）</t>
  </si>
  <si>
    <t>单价
(元/处)</t>
  </si>
  <si>
    <t>数量
（孔）</t>
  </si>
  <si>
    <t>单价
（元/孔）</t>
  </si>
  <si>
    <t>数量
（项）</t>
  </si>
  <si>
    <t>单价
（元/项）</t>
  </si>
  <si>
    <t>单价
（元/座）</t>
  </si>
  <si>
    <t>一、</t>
  </si>
  <si>
    <t>结构定期检测</t>
  </si>
  <si>
    <t>大桥</t>
  </si>
  <si>
    <t>新华路梅村大桥</t>
  </si>
  <si>
    <t>中桥</t>
  </si>
  <si>
    <t>新光桥</t>
  </si>
  <si>
    <t>小桥</t>
  </si>
  <si>
    <t>春雷桥</t>
  </si>
  <si>
    <t>新光路二号桥</t>
  </si>
  <si>
    <t>泰渎大桥</t>
  </si>
  <si>
    <t>新建桥</t>
  </si>
  <si>
    <t>前进路太湖花园桥</t>
  </si>
  <si>
    <t>前进路沈桂桥</t>
  </si>
  <si>
    <t>涵洞</t>
  </si>
  <si>
    <t>前进路前进大桥</t>
  </si>
  <si>
    <t>前进北路桥</t>
  </si>
  <si>
    <t>丰乐桥(五七桥)</t>
  </si>
  <si>
    <t>海泰一支路小桥</t>
  </si>
  <si>
    <t>新港大桥(老桥)</t>
  </si>
  <si>
    <t>硕放村桥</t>
  </si>
  <si>
    <t>尤家里桥</t>
  </si>
  <si>
    <t>陶典桥</t>
  </si>
  <si>
    <t>泰丰桥</t>
  </si>
  <si>
    <t>马桥港桥</t>
  </si>
  <si>
    <t>毛家桥</t>
  </si>
  <si>
    <t>鸿达路一号桥（暂定）</t>
  </si>
  <si>
    <t>荆界桥</t>
  </si>
  <si>
    <t>坊明桥（鑫明桥）</t>
  </si>
  <si>
    <t>新泰路人行天桥</t>
  </si>
  <si>
    <t>吴都路人行天桥</t>
  </si>
  <si>
    <t>新洲路人行天桥</t>
  </si>
  <si>
    <t>新梅路人行天桥</t>
  </si>
  <si>
    <t>二、</t>
  </si>
  <si>
    <t>高架声屏障定期检测</t>
  </si>
  <si>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年桥梁结构定期检测项目工程量清单</t>
    </r>
    <r>
      <rPr>
        <b/>
        <sz val="16"/>
        <rFont val="宋体"/>
        <charset val="134"/>
      </rPr>
      <t>（标段一：</t>
    </r>
    <r>
      <rPr>
        <b/>
        <sz val="16"/>
        <rFont val="Times New Roman"/>
        <charset val="134"/>
      </rPr>
      <t>29</t>
    </r>
    <r>
      <rPr>
        <b/>
        <sz val="16"/>
        <rFont val="宋体"/>
        <charset val="134"/>
      </rPr>
      <t>座桥）</t>
    </r>
  </si>
  <si>
    <r>
      <rPr>
        <sz val="10"/>
        <rFont val="宋体"/>
        <charset val="134"/>
      </rPr>
      <t>薛典北路桥</t>
    </r>
  </si>
  <si>
    <r>
      <rPr>
        <sz val="10"/>
        <rFont val="宋体"/>
        <charset val="134"/>
      </rPr>
      <t>薛典路跨沪宁高速桥</t>
    </r>
  </si>
  <si>
    <r>
      <rPr>
        <sz val="10"/>
        <rFont val="宋体"/>
        <charset val="134"/>
      </rPr>
      <t>锡士路合心桥</t>
    </r>
  </si>
  <si>
    <r>
      <rPr>
        <sz val="10"/>
        <rFont val="宋体"/>
        <charset val="134"/>
      </rPr>
      <t>锡士路旺庄港桥</t>
    </r>
  </si>
  <si>
    <r>
      <rPr>
        <sz val="10"/>
        <rFont val="宋体"/>
        <charset val="134"/>
      </rPr>
      <t>孟渎大桥</t>
    </r>
  </si>
  <si>
    <r>
      <rPr>
        <sz val="10"/>
        <rFont val="宋体"/>
        <charset val="134"/>
      </rPr>
      <t>海泰一支路</t>
    </r>
  </si>
  <si>
    <r>
      <rPr>
        <sz val="10"/>
        <rFont val="宋体"/>
        <charset val="134"/>
      </rPr>
      <t>机场路新学士桥</t>
    </r>
  </si>
  <si>
    <r>
      <rPr>
        <sz val="10"/>
        <rFont val="宋体"/>
        <charset val="134"/>
      </rPr>
      <t>机场路伯渎港桥</t>
    </r>
  </si>
  <si>
    <r>
      <rPr>
        <sz val="10"/>
        <rFont val="宋体"/>
        <charset val="134"/>
      </rPr>
      <t>机场路春丰桥</t>
    </r>
  </si>
  <si>
    <r>
      <rPr>
        <sz val="10"/>
        <rFont val="宋体"/>
        <charset val="134"/>
      </rPr>
      <t>机场路后塘桥</t>
    </r>
  </si>
  <si>
    <r>
      <rPr>
        <sz val="10"/>
        <rFont val="宋体"/>
        <charset val="134"/>
      </rPr>
      <t>机场路六号桥</t>
    </r>
  </si>
  <si>
    <r>
      <rPr>
        <sz val="10"/>
        <rFont val="宋体"/>
        <charset val="134"/>
      </rPr>
      <t>机场路张塘桥</t>
    </r>
  </si>
  <si>
    <r>
      <rPr>
        <sz val="10"/>
        <rFont val="宋体"/>
        <charset val="134"/>
      </rPr>
      <t>机场路过家桥</t>
    </r>
  </si>
  <si>
    <r>
      <rPr>
        <sz val="10"/>
        <rFont val="宋体"/>
        <charset val="134"/>
      </rPr>
      <t>吴越路跨机场路立交</t>
    </r>
  </si>
  <si>
    <r>
      <rPr>
        <sz val="10"/>
        <rFont val="宋体"/>
        <charset val="134"/>
      </rPr>
      <t>吴都路</t>
    </r>
  </si>
  <si>
    <r>
      <rPr>
        <sz val="10"/>
        <rFont val="宋体"/>
        <charset val="134"/>
      </rPr>
      <t>吴都路跨锡钦路桥</t>
    </r>
  </si>
  <si>
    <r>
      <rPr>
        <sz val="10"/>
        <rFont val="宋体"/>
        <charset val="134"/>
      </rPr>
      <t>长江南路跨太湖高速桥</t>
    </r>
  </si>
  <si>
    <r>
      <rPr>
        <sz val="10"/>
        <rFont val="宋体"/>
        <charset val="134"/>
      </rPr>
      <t>大竹园桥</t>
    </r>
  </si>
  <si>
    <r>
      <rPr>
        <b/>
        <sz val="11"/>
        <rFont val="宋体"/>
        <charset val="134"/>
      </rPr>
      <t>标段一（</t>
    </r>
    <r>
      <rPr>
        <b/>
        <sz val="11"/>
        <rFont val="Times New Roman"/>
        <charset val="134"/>
      </rPr>
      <t>29</t>
    </r>
    <r>
      <rPr>
        <b/>
        <sz val="11"/>
        <rFont val="宋体"/>
        <charset val="134"/>
      </rPr>
      <t>座桥）：大桥：</t>
    </r>
    <r>
      <rPr>
        <b/>
        <sz val="11"/>
        <rFont val="Times New Roman"/>
        <charset val="134"/>
      </rPr>
      <t>11</t>
    </r>
    <r>
      <rPr>
        <b/>
        <sz val="11"/>
        <rFont val="宋体"/>
        <charset val="134"/>
      </rPr>
      <t>座；中桥</t>
    </r>
    <r>
      <rPr>
        <b/>
        <sz val="11"/>
        <rFont val="Times New Roman"/>
        <charset val="134"/>
      </rPr>
      <t>13</t>
    </r>
    <r>
      <rPr>
        <b/>
        <sz val="11"/>
        <rFont val="宋体"/>
        <charset val="134"/>
      </rPr>
      <t>座；小桥：</t>
    </r>
    <r>
      <rPr>
        <b/>
        <sz val="11"/>
        <rFont val="Times New Roman"/>
        <charset val="134"/>
      </rPr>
      <t>5</t>
    </r>
    <r>
      <rPr>
        <b/>
        <sz val="11"/>
        <rFont val="宋体"/>
        <charset val="134"/>
      </rPr>
      <t>座</t>
    </r>
  </si>
  <si>
    <r>
      <t>桥长
（</t>
    </r>
    <r>
      <rPr>
        <b/>
        <sz val="9"/>
        <rFont val="Times New Roman"/>
        <charset val="134"/>
      </rPr>
      <t>m</t>
    </r>
    <r>
      <rPr>
        <b/>
        <sz val="9"/>
        <rFont val="宋体"/>
        <charset val="134"/>
      </rPr>
      <t>）</t>
    </r>
  </si>
  <si>
    <r>
      <rPr>
        <b/>
        <sz val="9"/>
        <rFont val="宋体"/>
        <charset val="134"/>
      </rPr>
      <t>标段一（</t>
    </r>
    <r>
      <rPr>
        <b/>
        <sz val="9"/>
        <rFont val="Times New Roman"/>
        <charset val="134"/>
      </rPr>
      <t>29</t>
    </r>
    <r>
      <rPr>
        <b/>
        <sz val="9"/>
        <rFont val="宋体"/>
        <charset val="134"/>
      </rPr>
      <t>座桥）：大桥：</t>
    </r>
    <r>
      <rPr>
        <b/>
        <sz val="9"/>
        <rFont val="Times New Roman"/>
        <charset val="134"/>
      </rPr>
      <t>11</t>
    </r>
    <r>
      <rPr>
        <b/>
        <sz val="9"/>
        <rFont val="宋体"/>
        <charset val="134"/>
      </rPr>
      <t>座；中桥</t>
    </r>
    <r>
      <rPr>
        <b/>
        <sz val="9"/>
        <rFont val="Times New Roman"/>
        <charset val="134"/>
      </rPr>
      <t>13</t>
    </r>
    <r>
      <rPr>
        <b/>
        <sz val="9"/>
        <rFont val="宋体"/>
        <charset val="134"/>
      </rPr>
      <t>座；小桥：</t>
    </r>
    <r>
      <rPr>
        <b/>
        <sz val="9"/>
        <rFont val="Times New Roman"/>
        <charset val="134"/>
      </rPr>
      <t>5</t>
    </r>
    <r>
      <rPr>
        <b/>
        <sz val="9"/>
        <rFont val="宋体"/>
        <charset val="134"/>
      </rPr>
      <t>座</t>
    </r>
  </si>
  <si>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年桥梁结构定期检测项目工程量清单</t>
    </r>
    <r>
      <rPr>
        <b/>
        <sz val="16"/>
        <rFont val="宋体"/>
        <charset val="134"/>
      </rPr>
      <t>（标段二：</t>
    </r>
    <r>
      <rPr>
        <b/>
        <sz val="16"/>
        <rFont val="Times New Roman"/>
        <charset val="134"/>
      </rPr>
      <t>28</t>
    </r>
    <r>
      <rPr>
        <b/>
        <sz val="16"/>
        <rFont val="宋体"/>
        <charset val="134"/>
      </rPr>
      <t>座桥）</t>
    </r>
  </si>
  <si>
    <r>
      <rPr>
        <b/>
        <sz val="11"/>
        <color theme="1"/>
        <rFont val="宋体"/>
        <charset val="134"/>
      </rPr>
      <t>标段二（</t>
    </r>
    <r>
      <rPr>
        <b/>
        <sz val="11"/>
        <color theme="1"/>
        <rFont val="Times New Roman"/>
        <charset val="134"/>
      </rPr>
      <t>28</t>
    </r>
    <r>
      <rPr>
        <b/>
        <sz val="11"/>
        <color theme="1"/>
        <rFont val="宋体"/>
        <charset val="134"/>
      </rPr>
      <t>座桥）：大桥：</t>
    </r>
    <r>
      <rPr>
        <b/>
        <sz val="11"/>
        <color theme="1"/>
        <rFont val="Times New Roman"/>
        <charset val="134"/>
      </rPr>
      <t>11</t>
    </r>
    <r>
      <rPr>
        <b/>
        <sz val="11"/>
        <color theme="1"/>
        <rFont val="宋体"/>
        <charset val="134"/>
      </rPr>
      <t>座；中桥</t>
    </r>
    <r>
      <rPr>
        <b/>
        <sz val="11"/>
        <color theme="1"/>
        <rFont val="Times New Roman"/>
        <charset val="134"/>
      </rPr>
      <t>11</t>
    </r>
    <r>
      <rPr>
        <b/>
        <sz val="11"/>
        <color theme="1"/>
        <rFont val="宋体"/>
        <charset val="134"/>
      </rPr>
      <t>座；小桥：</t>
    </r>
    <r>
      <rPr>
        <b/>
        <sz val="11"/>
        <color theme="1"/>
        <rFont val="Times New Roman"/>
        <charset val="134"/>
      </rPr>
      <t>5</t>
    </r>
    <r>
      <rPr>
        <b/>
        <sz val="11"/>
        <color theme="1"/>
        <rFont val="宋体"/>
        <charset val="134"/>
      </rPr>
      <t>座；涵洞：1座</t>
    </r>
  </si>
  <si>
    <r>
      <rPr>
        <b/>
        <sz val="9"/>
        <color theme="1"/>
        <rFont val="宋体"/>
        <charset val="134"/>
      </rPr>
      <t>桥长
（</t>
    </r>
    <r>
      <rPr>
        <b/>
        <sz val="9"/>
        <color theme="1"/>
        <rFont val="Times New Roman"/>
        <charset val="134"/>
      </rPr>
      <t>m</t>
    </r>
    <r>
      <rPr>
        <b/>
        <sz val="9"/>
        <color theme="1"/>
        <rFont val="宋体"/>
        <charset val="134"/>
      </rPr>
      <t>）</t>
    </r>
  </si>
  <si>
    <r>
      <rPr>
        <b/>
        <sz val="9"/>
        <color theme="1"/>
        <rFont val="宋体"/>
        <charset val="134"/>
      </rPr>
      <t>标段二（</t>
    </r>
    <r>
      <rPr>
        <b/>
        <sz val="9"/>
        <color theme="1"/>
        <rFont val="Times New Roman"/>
        <charset val="134"/>
      </rPr>
      <t>28</t>
    </r>
    <r>
      <rPr>
        <b/>
        <sz val="9"/>
        <color theme="1"/>
        <rFont val="宋体"/>
        <charset val="134"/>
      </rPr>
      <t>座桥）：大桥：</t>
    </r>
    <r>
      <rPr>
        <b/>
        <sz val="9"/>
        <color theme="1"/>
        <rFont val="Times New Roman"/>
        <charset val="134"/>
      </rPr>
      <t>11</t>
    </r>
    <r>
      <rPr>
        <b/>
        <sz val="9"/>
        <color theme="1"/>
        <rFont val="宋体"/>
        <charset val="134"/>
      </rPr>
      <t>座；中桥</t>
    </r>
    <r>
      <rPr>
        <b/>
        <sz val="9"/>
        <color theme="1"/>
        <rFont val="Times New Roman"/>
        <charset val="134"/>
      </rPr>
      <t>11</t>
    </r>
    <r>
      <rPr>
        <b/>
        <sz val="9"/>
        <color theme="1"/>
        <rFont val="宋体"/>
        <charset val="134"/>
      </rPr>
      <t>座；小桥：</t>
    </r>
    <r>
      <rPr>
        <b/>
        <sz val="9"/>
        <color theme="1"/>
        <rFont val="Times New Roman"/>
        <charset val="134"/>
      </rPr>
      <t>5</t>
    </r>
    <r>
      <rPr>
        <b/>
        <sz val="9"/>
        <color theme="1"/>
        <rFont val="宋体"/>
        <charset val="134"/>
      </rPr>
      <t>座；涵洞：1座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</si>
</sst>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6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宋体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9"/>
      <color rgb="FF00000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b/>
      <sz val="11"/>
      <color theme="1"/>
      <name val="Times New Roman"/>
      <charset val="134"/>
    </font>
    <font>
      <b/>
      <u/>
      <sz val="11"/>
      <color theme="1"/>
      <name val="Times New Roman"/>
      <charset val="134"/>
    </font>
    <font>
      <sz val="9"/>
      <name val="宋体"/>
      <charset val="134"/>
    </font>
    <font>
      <sz val="9"/>
      <color theme="1"/>
      <name val="Times New Roman"/>
      <charset val="134"/>
    </font>
    <font>
      <b/>
      <u/>
      <sz val="11"/>
      <name val="Times New Roman"/>
      <charset val="134"/>
    </font>
    <font>
      <b/>
      <u/>
      <sz val="11"/>
      <color rgb="FFFF0000"/>
      <name val="Times New Roman"/>
      <charset val="134"/>
    </font>
    <font>
      <sz val="11"/>
      <name val="Times New Roman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sz val="10.5"/>
      <name val="Times New Roman"/>
      <charset val="134"/>
    </font>
    <font>
      <sz val="10"/>
      <name val="Times New Roman"/>
      <charset val="134"/>
    </font>
    <font>
      <b/>
      <sz val="16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sz val="9"/>
      <color rgb="FFFF0000"/>
      <name val="Times New Roman"/>
      <charset val="134"/>
    </font>
    <font>
      <b/>
      <sz val="16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SimSun"/>
      <charset val="134"/>
    </font>
    <font>
      <b/>
      <sz val="1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5" borderId="23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26" applyNumberFormat="0" applyAlignment="0" applyProtection="0">
      <alignment vertical="center"/>
    </xf>
    <xf numFmtId="0" fontId="42" fillId="7" borderId="27" applyNumberFormat="0" applyAlignment="0" applyProtection="0">
      <alignment vertical="center"/>
    </xf>
    <xf numFmtId="0" fontId="43" fillId="7" borderId="26" applyNumberFormat="0" applyAlignment="0" applyProtection="0">
      <alignment vertical="center"/>
    </xf>
    <xf numFmtId="0" fontId="44" fillId="8" borderId="28" applyNumberFormat="0" applyAlignment="0" applyProtection="0">
      <alignment vertical="center"/>
    </xf>
    <xf numFmtId="0" fontId="45" fillId="0" borderId="29" applyNumberFormat="0" applyFill="0" applyAlignment="0" applyProtection="0">
      <alignment vertical="center"/>
    </xf>
    <xf numFmtId="0" fontId="46" fillId="0" borderId="30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2" fillId="0" borderId="0"/>
    <xf numFmtId="0" fontId="53" fillId="0" borderId="0"/>
  </cellStyleXfs>
  <cellXfs count="1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4" xfId="0" applyFont="1" applyFill="1" applyBorder="1">
      <alignment vertical="center"/>
    </xf>
    <xf numFmtId="0" fontId="4" fillId="0" borderId="5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52" applyFont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5" xfId="52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4" fillId="0" borderId="1" xfId="52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6" fillId="0" borderId="0" xfId="0" applyNumberFormat="1" applyFont="1">
      <alignment vertical="center"/>
    </xf>
    <xf numFmtId="0" fontId="5" fillId="0" borderId="0" xfId="0" applyFont="1" applyFill="1" applyAlignment="1">
      <alignment horizontal="center" vertical="center" wrapText="1"/>
    </xf>
    <xf numFmtId="1" fontId="17" fillId="0" borderId="0" xfId="0" applyNumberFormat="1" applyFont="1">
      <alignment vertic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1" fillId="0" borderId="11" xfId="5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11" fillId="0" borderId="2" xfId="52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3" xfId="52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0" borderId="6" xfId="5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5" xfId="52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22" fillId="0" borderId="1" xfId="52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1" fontId="16" fillId="0" borderId="18" xfId="0" applyNumberFormat="1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8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>
      <alignment vertical="center"/>
    </xf>
    <xf numFmtId="0" fontId="24" fillId="0" borderId="4" xfId="0" applyFont="1" applyBorder="1">
      <alignment vertical="center"/>
    </xf>
    <xf numFmtId="0" fontId="26" fillId="0" borderId="4" xfId="0" applyFont="1" applyFill="1" applyBorder="1">
      <alignment vertical="center"/>
    </xf>
    <xf numFmtId="0" fontId="24" fillId="0" borderId="5" xfId="0" applyFont="1" applyBorder="1">
      <alignment vertical="center"/>
    </xf>
    <xf numFmtId="0" fontId="11" fillId="0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right" vertical="center"/>
    </xf>
    <xf numFmtId="1" fontId="16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11" fillId="0" borderId="13" xfId="5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5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0" fillId="0" borderId="22" xfId="0" applyFont="1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31" fillId="4" borderId="0" xfId="0" applyFont="1" applyFill="1" applyAlignment="1">
      <alignment horizontal="center" vertical="center"/>
    </xf>
    <xf numFmtId="0" fontId="0" fillId="4" borderId="0" xfId="0" applyFill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09桥梁设施总量（市管桥梁设施总公司）" xfId="51"/>
    <cellStyle name="常规_Sheet2" xfId="52"/>
  </cellStyles>
  <dxfs count="2"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zoomScale="85" zoomScaleNormal="85" workbookViewId="0">
      <selection activeCell="C62" sqref="C62"/>
    </sheetView>
  </sheetViews>
  <sheetFormatPr defaultColWidth="9" defaultRowHeight="14"/>
  <cols>
    <col min="2" max="2" width="27.1416666666667" customWidth="1"/>
    <col min="3" max="3" width="28.6416666666667" customWidth="1"/>
    <col min="4" max="4" width="12.8583333333333" customWidth="1"/>
    <col min="5" max="5" width="8.35833333333333" customWidth="1"/>
    <col min="6" max="6" width="7.64166666666667" customWidth="1"/>
    <col min="7" max="9" width="11.3583333333333" customWidth="1"/>
    <col min="10" max="10" width="29.2083333333333" customWidth="1"/>
    <col min="11" max="11" width="9.35833333333333" customWidth="1"/>
  </cols>
  <sheetData>
    <row r="1" ht="34.4" customHeight="1" spans="1:1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ht="28" spans="1:11">
      <c r="A2" s="122" t="s">
        <v>1</v>
      </c>
      <c r="B2" s="122" t="s">
        <v>2</v>
      </c>
      <c r="C2" s="122" t="s">
        <v>3</v>
      </c>
      <c r="D2" s="123" t="s">
        <v>4</v>
      </c>
      <c r="E2" s="123" t="s">
        <v>5</v>
      </c>
      <c r="F2" s="123" t="s">
        <v>6</v>
      </c>
      <c r="G2" s="123" t="s">
        <v>7</v>
      </c>
      <c r="H2" s="123" t="s">
        <v>8</v>
      </c>
      <c r="I2" s="123" t="s">
        <v>9</v>
      </c>
      <c r="J2" s="122" t="s">
        <v>10</v>
      </c>
      <c r="K2" s="124" t="s">
        <v>11</v>
      </c>
    </row>
    <row r="3" spans="1:11">
      <c r="A3" s="122">
        <v>1</v>
      </c>
      <c r="B3" s="122" t="s">
        <v>12</v>
      </c>
      <c r="C3" s="122" t="s">
        <v>13</v>
      </c>
      <c r="D3" s="122">
        <v>3948</v>
      </c>
      <c r="E3" s="122">
        <v>361</v>
      </c>
      <c r="F3" s="122">
        <v>28</v>
      </c>
      <c r="G3" s="122">
        <v>1</v>
      </c>
      <c r="H3" s="122" t="e">
        <f>#REF!</f>
        <v>#REF!</v>
      </c>
      <c r="I3" s="122" t="e">
        <f>G3*H3</f>
        <v>#REF!</v>
      </c>
      <c r="J3" s="122" t="s">
        <v>14</v>
      </c>
      <c r="K3" s="125">
        <v>1</v>
      </c>
    </row>
    <row r="4" spans="1:11">
      <c r="A4" s="122">
        <v>2</v>
      </c>
      <c r="B4" s="122" t="s">
        <v>15</v>
      </c>
      <c r="C4" s="122" t="s">
        <v>16</v>
      </c>
      <c r="D4" s="122">
        <v>3107.52</v>
      </c>
      <c r="E4" s="122">
        <v>258.96</v>
      </c>
      <c r="F4" s="122">
        <v>12</v>
      </c>
      <c r="G4" s="122">
        <v>1</v>
      </c>
      <c r="H4" s="122" t="e">
        <f>#REF!</f>
        <v>#REF!</v>
      </c>
      <c r="I4" s="122" t="e">
        <f t="shared" ref="I4:I53" si="0">G4*H4</f>
        <v>#REF!</v>
      </c>
      <c r="J4" s="122" t="s">
        <v>14</v>
      </c>
      <c r="K4" s="125">
        <v>1</v>
      </c>
    </row>
    <row r="5" spans="1:11">
      <c r="A5" s="122">
        <v>3</v>
      </c>
      <c r="B5" s="122" t="s">
        <v>17</v>
      </c>
      <c r="C5" s="122" t="s">
        <v>18</v>
      </c>
      <c r="D5" s="122">
        <v>22770</v>
      </c>
      <c r="E5" s="122">
        <v>660</v>
      </c>
      <c r="F5" s="122">
        <v>34.5</v>
      </c>
      <c r="G5" s="122">
        <v>1</v>
      </c>
      <c r="H5" s="122" t="e">
        <f>#REF!</f>
        <v>#REF!</v>
      </c>
      <c r="I5" s="122" t="e">
        <f t="shared" si="0"/>
        <v>#REF!</v>
      </c>
      <c r="J5" s="122" t="s">
        <v>14</v>
      </c>
      <c r="K5" s="126">
        <v>2</v>
      </c>
    </row>
    <row r="6" spans="1:11">
      <c r="A6" s="122">
        <v>4</v>
      </c>
      <c r="B6" s="122" t="s">
        <v>19</v>
      </c>
      <c r="C6" s="122" t="s">
        <v>20</v>
      </c>
      <c r="D6" s="122">
        <v>5294.25</v>
      </c>
      <c r="E6" s="122">
        <v>235.3</v>
      </c>
      <c r="F6" s="122">
        <v>22.5</v>
      </c>
      <c r="G6" s="122">
        <v>1</v>
      </c>
      <c r="H6" s="122" t="e">
        <f>#REF!</f>
        <v>#REF!</v>
      </c>
      <c r="I6" s="122" t="e">
        <f t="shared" si="0"/>
        <v>#REF!</v>
      </c>
      <c r="J6" s="122" t="s">
        <v>14</v>
      </c>
      <c r="K6" s="125">
        <v>1</v>
      </c>
    </row>
    <row r="7" spans="1:11">
      <c r="A7" s="122">
        <v>5</v>
      </c>
      <c r="B7" s="122" t="s">
        <v>21</v>
      </c>
      <c r="C7" s="122" t="s">
        <v>22</v>
      </c>
      <c r="D7" s="122">
        <v>187</v>
      </c>
      <c r="E7" s="122">
        <v>8.5</v>
      </c>
      <c r="F7" s="122">
        <v>22</v>
      </c>
      <c r="G7" s="122">
        <v>1</v>
      </c>
      <c r="H7" s="122" t="e">
        <f>#REF!</f>
        <v>#REF!</v>
      </c>
      <c r="I7" s="122" t="e">
        <f t="shared" si="0"/>
        <v>#REF!</v>
      </c>
      <c r="J7" s="122" t="s">
        <v>23</v>
      </c>
      <c r="K7" s="125">
        <v>1</v>
      </c>
    </row>
    <row r="8" spans="1:11">
      <c r="A8" s="122">
        <v>6</v>
      </c>
      <c r="B8" s="122" t="s">
        <v>24</v>
      </c>
      <c r="C8" s="122" t="s">
        <v>22</v>
      </c>
      <c r="D8" s="122">
        <v>381.8</v>
      </c>
      <c r="E8" s="122">
        <v>16.6</v>
      </c>
      <c r="F8" s="122">
        <v>23</v>
      </c>
      <c r="G8" s="122">
        <v>1</v>
      </c>
      <c r="H8" s="122" t="e">
        <f>#REF!</f>
        <v>#REF!</v>
      </c>
      <c r="I8" s="122" t="e">
        <f t="shared" si="0"/>
        <v>#REF!</v>
      </c>
      <c r="J8" s="122" t="s">
        <v>23</v>
      </c>
      <c r="K8" s="125">
        <v>1</v>
      </c>
    </row>
    <row r="9" spans="1:11">
      <c r="A9" s="122">
        <v>7</v>
      </c>
      <c r="B9" s="122" t="s">
        <v>25</v>
      </c>
      <c r="C9" s="122" t="s">
        <v>22</v>
      </c>
      <c r="D9" s="122">
        <v>646.6</v>
      </c>
      <c r="E9" s="122">
        <v>26.5</v>
      </c>
      <c r="F9" s="122">
        <v>24.4</v>
      </c>
      <c r="G9" s="122">
        <v>1</v>
      </c>
      <c r="H9" s="122" t="e">
        <f>#REF!</f>
        <v>#REF!</v>
      </c>
      <c r="I9" s="122" t="e">
        <f t="shared" si="0"/>
        <v>#REF!</v>
      </c>
      <c r="J9" s="122" t="s">
        <v>23</v>
      </c>
      <c r="K9" s="125">
        <v>1</v>
      </c>
    </row>
    <row r="10" spans="1:11">
      <c r="A10" s="122">
        <v>8</v>
      </c>
      <c r="B10" s="122" t="s">
        <v>26</v>
      </c>
      <c r="C10" s="122" t="s">
        <v>27</v>
      </c>
      <c r="D10" s="122">
        <v>320</v>
      </c>
      <c r="E10" s="122">
        <v>10</v>
      </c>
      <c r="F10" s="122">
        <v>32</v>
      </c>
      <c r="G10" s="122">
        <v>1</v>
      </c>
      <c r="H10" s="122" t="e">
        <f>#REF!</f>
        <v>#REF!</v>
      </c>
      <c r="I10" s="122" t="e">
        <f t="shared" si="0"/>
        <v>#REF!</v>
      </c>
      <c r="J10" s="122" t="s">
        <v>23</v>
      </c>
      <c r="K10" s="125">
        <v>1</v>
      </c>
    </row>
    <row r="11" spans="1:11">
      <c r="A11" s="122">
        <v>9</v>
      </c>
      <c r="B11" s="122" t="s">
        <v>28</v>
      </c>
      <c r="C11" s="122" t="s">
        <v>27</v>
      </c>
      <c r="D11" s="122">
        <v>381.6</v>
      </c>
      <c r="E11" s="122">
        <v>12</v>
      </c>
      <c r="F11" s="122">
        <v>31.8</v>
      </c>
      <c r="G11" s="122">
        <v>1</v>
      </c>
      <c r="H11" s="122" t="e">
        <f>#REF!</f>
        <v>#REF!</v>
      </c>
      <c r="I11" s="122" t="e">
        <f t="shared" si="0"/>
        <v>#REF!</v>
      </c>
      <c r="J11" s="122" t="s">
        <v>23</v>
      </c>
      <c r="K11" s="125">
        <v>1</v>
      </c>
    </row>
    <row r="12" spans="1:11">
      <c r="A12" s="122">
        <v>10</v>
      </c>
      <c r="B12" s="122" t="s">
        <v>29</v>
      </c>
      <c r="C12" s="122" t="s">
        <v>27</v>
      </c>
      <c r="D12" s="122">
        <v>387</v>
      </c>
      <c r="E12" s="122">
        <v>10</v>
      </c>
      <c r="F12" s="122">
        <v>38.7</v>
      </c>
      <c r="G12" s="122">
        <v>1</v>
      </c>
      <c r="H12" s="122" t="e">
        <f>#REF!</f>
        <v>#REF!</v>
      </c>
      <c r="I12" s="122" t="e">
        <f t="shared" si="0"/>
        <v>#REF!</v>
      </c>
      <c r="J12" s="122" t="s">
        <v>23</v>
      </c>
      <c r="K12" s="125">
        <v>1</v>
      </c>
    </row>
    <row r="13" spans="1:11">
      <c r="A13" s="122">
        <v>11</v>
      </c>
      <c r="B13" s="122" t="s">
        <v>30</v>
      </c>
      <c r="C13" s="122" t="s">
        <v>31</v>
      </c>
      <c r="D13" s="122">
        <v>13050</v>
      </c>
      <c r="E13" s="122">
        <v>562.36</v>
      </c>
      <c r="F13" s="122">
        <v>29</v>
      </c>
      <c r="G13" s="122">
        <v>1</v>
      </c>
      <c r="H13" s="122" t="e">
        <f>#REF!</f>
        <v>#REF!</v>
      </c>
      <c r="I13" s="122" t="e">
        <f t="shared" si="0"/>
        <v>#REF!</v>
      </c>
      <c r="J13" s="122" t="s">
        <v>32</v>
      </c>
      <c r="K13" s="125">
        <v>2</v>
      </c>
    </row>
    <row r="14" spans="1:11">
      <c r="A14" s="122">
        <v>12</v>
      </c>
      <c r="B14" s="122" t="s">
        <v>33</v>
      </c>
      <c r="C14" s="122"/>
      <c r="D14" s="122">
        <v>2135.04</v>
      </c>
      <c r="E14" s="122">
        <v>266.88</v>
      </c>
      <c r="F14" s="122">
        <v>8</v>
      </c>
      <c r="G14" s="122">
        <v>1</v>
      </c>
      <c r="H14" s="122" t="e">
        <f>#REF!</f>
        <v>#REF!</v>
      </c>
      <c r="I14" s="122" t="e">
        <f t="shared" si="0"/>
        <v>#REF!</v>
      </c>
      <c r="J14" s="122" t="s">
        <v>34</v>
      </c>
      <c r="K14" s="125">
        <v>1</v>
      </c>
    </row>
    <row r="15" spans="1:11">
      <c r="A15" s="122">
        <v>13</v>
      </c>
      <c r="B15" s="122" t="s">
        <v>35</v>
      </c>
      <c r="C15" s="122"/>
      <c r="D15" s="122">
        <v>6989.4</v>
      </c>
      <c r="E15" s="122">
        <v>388.3</v>
      </c>
      <c r="F15" s="122">
        <v>18</v>
      </c>
      <c r="G15" s="122">
        <v>1</v>
      </c>
      <c r="H15" s="122" t="e">
        <f>#REF!</f>
        <v>#REF!</v>
      </c>
      <c r="I15" s="122" t="e">
        <f t="shared" si="0"/>
        <v>#REF!</v>
      </c>
      <c r="J15" s="122" t="s">
        <v>34</v>
      </c>
      <c r="K15" s="126">
        <v>1</v>
      </c>
    </row>
    <row r="16" spans="1:11">
      <c r="A16" s="122">
        <v>14</v>
      </c>
      <c r="B16" s="122" t="s">
        <v>36</v>
      </c>
      <c r="C16" s="122" t="s">
        <v>13</v>
      </c>
      <c r="D16" s="122">
        <v>11339.2144</v>
      </c>
      <c r="E16" s="122">
        <v>434.12</v>
      </c>
      <c r="F16" s="122">
        <v>26.12</v>
      </c>
      <c r="G16" s="122">
        <v>1</v>
      </c>
      <c r="H16" s="122" t="e">
        <f>#REF!</f>
        <v>#REF!</v>
      </c>
      <c r="I16" s="122" t="e">
        <f t="shared" si="0"/>
        <v>#REF!</v>
      </c>
      <c r="J16" s="122" t="s">
        <v>37</v>
      </c>
      <c r="K16" s="125">
        <v>2</v>
      </c>
    </row>
    <row r="17" spans="1:11">
      <c r="A17" s="122">
        <v>15</v>
      </c>
      <c r="B17" s="122" t="s">
        <v>38</v>
      </c>
      <c r="C17" s="122" t="s">
        <v>39</v>
      </c>
      <c r="D17" s="122">
        <v>4530.432</v>
      </c>
      <c r="E17" s="122">
        <v>235.96</v>
      </c>
      <c r="F17" s="122">
        <v>19.2</v>
      </c>
      <c r="G17" s="122">
        <v>1</v>
      </c>
      <c r="H17" s="122" t="e">
        <f>#REF!</f>
        <v>#REF!</v>
      </c>
      <c r="I17" s="122" t="e">
        <f t="shared" si="0"/>
        <v>#REF!</v>
      </c>
      <c r="J17" s="122" t="s">
        <v>14</v>
      </c>
      <c r="K17" s="125">
        <v>2</v>
      </c>
    </row>
    <row r="18" spans="1:11">
      <c r="A18" s="122">
        <v>16</v>
      </c>
      <c r="B18" s="122" t="s">
        <v>40</v>
      </c>
      <c r="C18" s="122" t="s">
        <v>41</v>
      </c>
      <c r="D18" s="122">
        <v>18980</v>
      </c>
      <c r="E18" s="122">
        <v>584</v>
      </c>
      <c r="F18" s="122">
        <v>32.5</v>
      </c>
      <c r="G18" s="122">
        <v>1</v>
      </c>
      <c r="H18" s="122" t="e">
        <f>#REF!</f>
        <v>#REF!</v>
      </c>
      <c r="I18" s="122" t="e">
        <f t="shared" si="0"/>
        <v>#REF!</v>
      </c>
      <c r="J18" s="122" t="s">
        <v>42</v>
      </c>
      <c r="K18" s="125">
        <v>1</v>
      </c>
    </row>
    <row r="19" spans="1:11">
      <c r="A19" s="122">
        <v>17</v>
      </c>
      <c r="B19" s="122" t="s">
        <v>43</v>
      </c>
      <c r="C19" s="122" t="s">
        <v>41</v>
      </c>
      <c r="D19" s="122">
        <v>11700</v>
      </c>
      <c r="E19" s="122">
        <v>883</v>
      </c>
      <c r="F19" s="122">
        <v>18</v>
      </c>
      <c r="G19" s="122">
        <v>1</v>
      </c>
      <c r="H19" s="122" t="e">
        <f>#REF!</f>
        <v>#REF!</v>
      </c>
      <c r="I19" s="122" t="e">
        <f t="shared" si="0"/>
        <v>#REF!</v>
      </c>
      <c r="J19" s="122" t="s">
        <v>14</v>
      </c>
      <c r="K19" s="125">
        <v>1</v>
      </c>
    </row>
    <row r="20" spans="1:11">
      <c r="A20" s="122">
        <v>18</v>
      </c>
      <c r="B20" s="122" t="s">
        <v>44</v>
      </c>
      <c r="C20" s="122" t="s">
        <v>41</v>
      </c>
      <c r="D20" s="122">
        <v>6319.5</v>
      </c>
      <c r="E20" s="122">
        <v>229.8</v>
      </c>
      <c r="F20" s="122">
        <v>27.5</v>
      </c>
      <c r="G20" s="122">
        <v>1</v>
      </c>
      <c r="H20" s="122" t="e">
        <f>#REF!</f>
        <v>#REF!</v>
      </c>
      <c r="I20" s="122" t="e">
        <f t="shared" si="0"/>
        <v>#REF!</v>
      </c>
      <c r="J20" s="122" t="s">
        <v>14</v>
      </c>
      <c r="K20" s="125">
        <v>1</v>
      </c>
    </row>
    <row r="21" spans="1:11">
      <c r="A21" s="122">
        <v>19</v>
      </c>
      <c r="B21" s="122" t="s">
        <v>45</v>
      </c>
      <c r="C21" s="122" t="s">
        <v>46</v>
      </c>
      <c r="D21" s="122">
        <v>9975.3</v>
      </c>
      <c r="E21" s="122">
        <v>327.06</v>
      </c>
      <c r="F21" s="122">
        <v>30.5</v>
      </c>
      <c r="G21" s="122">
        <v>1</v>
      </c>
      <c r="H21" s="122" t="e">
        <f>#REF!</f>
        <v>#REF!</v>
      </c>
      <c r="I21" s="122" t="e">
        <f t="shared" si="0"/>
        <v>#REF!</v>
      </c>
      <c r="J21" s="122" t="s">
        <v>47</v>
      </c>
      <c r="K21" s="126">
        <v>1</v>
      </c>
    </row>
    <row r="22" spans="1:11">
      <c r="A22" s="122">
        <v>20</v>
      </c>
      <c r="B22" s="122" t="s">
        <v>48</v>
      </c>
      <c r="C22" s="122" t="s">
        <v>46</v>
      </c>
      <c r="D22" s="122">
        <v>3527</v>
      </c>
      <c r="E22" s="122">
        <v>81.08</v>
      </c>
      <c r="F22" s="122">
        <v>43.5</v>
      </c>
      <c r="G22" s="122">
        <v>1</v>
      </c>
      <c r="H22" s="122" t="e">
        <f>#REF!</f>
        <v>#REF!</v>
      </c>
      <c r="I22" s="122" t="e">
        <f t="shared" si="0"/>
        <v>#REF!</v>
      </c>
      <c r="J22" s="122" t="s">
        <v>47</v>
      </c>
      <c r="K22" s="126">
        <v>1</v>
      </c>
    </row>
    <row r="23" spans="1:11">
      <c r="A23" s="122">
        <v>21</v>
      </c>
      <c r="B23" s="122" t="s">
        <v>49</v>
      </c>
      <c r="C23" s="122" t="s">
        <v>46</v>
      </c>
      <c r="D23" s="122">
        <v>6322.9</v>
      </c>
      <c r="E23" s="122">
        <v>156.12</v>
      </c>
      <c r="F23" s="122">
        <v>40.5</v>
      </c>
      <c r="G23" s="122">
        <v>1</v>
      </c>
      <c r="H23" s="122" t="e">
        <f>#REF!</f>
        <v>#REF!</v>
      </c>
      <c r="I23" s="122" t="e">
        <f t="shared" si="0"/>
        <v>#REF!</v>
      </c>
      <c r="J23" s="122" t="s">
        <v>14</v>
      </c>
      <c r="K23" s="125">
        <v>2</v>
      </c>
    </row>
    <row r="24" spans="1:11">
      <c r="A24" s="122">
        <v>22</v>
      </c>
      <c r="B24" s="122" t="s">
        <v>50</v>
      </c>
      <c r="C24" s="122" t="s">
        <v>46</v>
      </c>
      <c r="D24" s="122">
        <v>1100</v>
      </c>
      <c r="E24" s="122">
        <v>25</v>
      </c>
      <c r="F24" s="122">
        <v>44</v>
      </c>
      <c r="G24" s="122">
        <v>1</v>
      </c>
      <c r="H24" s="122" t="e">
        <f>#REF!</f>
        <v>#REF!</v>
      </c>
      <c r="I24" s="122" t="e">
        <f t="shared" si="0"/>
        <v>#REF!</v>
      </c>
      <c r="J24" s="122" t="s">
        <v>47</v>
      </c>
      <c r="K24" s="125">
        <v>2</v>
      </c>
    </row>
    <row r="25" spans="1:11">
      <c r="A25" s="122">
        <v>23</v>
      </c>
      <c r="B25" s="122" t="s">
        <v>51</v>
      </c>
      <c r="C25" s="122" t="s">
        <v>46</v>
      </c>
      <c r="D25" s="122">
        <v>1145.8</v>
      </c>
      <c r="E25" s="122">
        <v>26.04</v>
      </c>
      <c r="F25" s="122">
        <v>44</v>
      </c>
      <c r="G25" s="122">
        <v>1</v>
      </c>
      <c r="H25" s="122" t="e">
        <f>#REF!</f>
        <v>#REF!</v>
      </c>
      <c r="I25" s="122" t="e">
        <f t="shared" si="0"/>
        <v>#REF!</v>
      </c>
      <c r="J25" s="122" t="s">
        <v>47</v>
      </c>
      <c r="K25" s="125">
        <v>2</v>
      </c>
    </row>
    <row r="26" spans="1:11">
      <c r="A26" s="122">
        <v>24</v>
      </c>
      <c r="B26" s="122" t="s">
        <v>52</v>
      </c>
      <c r="C26" s="122" t="s">
        <v>46</v>
      </c>
      <c r="D26" s="122">
        <v>1145.8</v>
      </c>
      <c r="E26" s="122">
        <v>26.04</v>
      </c>
      <c r="F26" s="122">
        <v>44</v>
      </c>
      <c r="G26" s="122">
        <v>1</v>
      </c>
      <c r="H26" s="122" t="e">
        <f>#REF!</f>
        <v>#REF!</v>
      </c>
      <c r="I26" s="122" t="e">
        <f t="shared" si="0"/>
        <v>#REF!</v>
      </c>
      <c r="J26" s="122" t="s">
        <v>47</v>
      </c>
      <c r="K26" s="125">
        <v>2</v>
      </c>
    </row>
    <row r="27" spans="1:11">
      <c r="A27" s="122">
        <v>25</v>
      </c>
      <c r="B27" s="122" t="s">
        <v>53</v>
      </c>
      <c r="C27" s="122" t="s">
        <v>46</v>
      </c>
      <c r="D27" s="122">
        <v>14880</v>
      </c>
      <c r="E27" s="122">
        <v>620</v>
      </c>
      <c r="F27" s="122">
        <v>24</v>
      </c>
      <c r="G27" s="122">
        <v>1</v>
      </c>
      <c r="H27" s="122" t="e">
        <f>#REF!</f>
        <v>#REF!</v>
      </c>
      <c r="I27" s="122" t="e">
        <f t="shared" si="0"/>
        <v>#REF!</v>
      </c>
      <c r="J27" s="122" t="s">
        <v>54</v>
      </c>
      <c r="K27" s="125">
        <v>2</v>
      </c>
    </row>
    <row r="28" spans="1:11">
      <c r="A28" s="122">
        <v>26</v>
      </c>
      <c r="B28" s="122" t="s">
        <v>55</v>
      </c>
      <c r="C28" s="122" t="s">
        <v>56</v>
      </c>
      <c r="D28" s="122">
        <v>512</v>
      </c>
      <c r="E28" s="122">
        <v>16</v>
      </c>
      <c r="F28" s="122">
        <v>32</v>
      </c>
      <c r="G28" s="122">
        <v>1</v>
      </c>
      <c r="H28" s="122" t="e">
        <f>#REF!</f>
        <v>#REF!</v>
      </c>
      <c r="I28" s="122" t="e">
        <f t="shared" si="0"/>
        <v>#REF!</v>
      </c>
      <c r="J28" s="122" t="s">
        <v>57</v>
      </c>
      <c r="K28" s="125">
        <v>2</v>
      </c>
    </row>
    <row r="29" spans="1:11">
      <c r="A29" s="122">
        <v>27</v>
      </c>
      <c r="B29" s="122" t="s">
        <v>58</v>
      </c>
      <c r="C29" s="122" t="s">
        <v>56</v>
      </c>
      <c r="D29" s="122">
        <v>512</v>
      </c>
      <c r="E29" s="122">
        <v>16</v>
      </c>
      <c r="F29" s="122">
        <v>32</v>
      </c>
      <c r="G29" s="122">
        <v>1</v>
      </c>
      <c r="H29" s="122" t="e">
        <f>#REF!</f>
        <v>#REF!</v>
      </c>
      <c r="I29" s="122" t="e">
        <f t="shared" si="0"/>
        <v>#REF!</v>
      </c>
      <c r="J29" s="122" t="s">
        <v>57</v>
      </c>
      <c r="K29" s="125">
        <v>2</v>
      </c>
    </row>
    <row r="30" spans="1:11">
      <c r="A30" s="122">
        <v>28</v>
      </c>
      <c r="B30" s="122" t="s">
        <v>59</v>
      </c>
      <c r="C30" s="122" t="s">
        <v>56</v>
      </c>
      <c r="D30" s="122">
        <v>2400</v>
      </c>
      <c r="E30" s="122">
        <v>75</v>
      </c>
      <c r="F30" s="122">
        <v>32</v>
      </c>
      <c r="G30" s="122">
        <v>1</v>
      </c>
      <c r="H30" s="122" t="e">
        <f>#REF!</f>
        <v>#REF!</v>
      </c>
      <c r="I30" s="122" t="e">
        <f t="shared" si="0"/>
        <v>#REF!</v>
      </c>
      <c r="J30" s="122" t="s">
        <v>57</v>
      </c>
      <c r="K30" s="125">
        <v>2</v>
      </c>
    </row>
    <row r="31" spans="1:11">
      <c r="A31" s="122">
        <v>29</v>
      </c>
      <c r="B31" s="122" t="s">
        <v>60</v>
      </c>
      <c r="C31" s="122" t="s">
        <v>56</v>
      </c>
      <c r="D31" s="122">
        <v>512</v>
      </c>
      <c r="E31" s="122">
        <v>16</v>
      </c>
      <c r="F31" s="122">
        <v>32</v>
      </c>
      <c r="G31" s="122">
        <v>1</v>
      </c>
      <c r="H31" s="122" t="e">
        <f>#REF!</f>
        <v>#REF!</v>
      </c>
      <c r="I31" s="122" t="e">
        <f t="shared" si="0"/>
        <v>#REF!</v>
      </c>
      <c r="J31" s="122" t="s">
        <v>57</v>
      </c>
      <c r="K31" s="125">
        <v>2</v>
      </c>
    </row>
    <row r="32" spans="1:11">
      <c r="A32" s="122">
        <v>30</v>
      </c>
      <c r="B32" s="122" t="s">
        <v>61</v>
      </c>
      <c r="C32" s="122" t="s">
        <v>56</v>
      </c>
      <c r="D32" s="122">
        <v>512</v>
      </c>
      <c r="E32" s="122">
        <v>16</v>
      </c>
      <c r="F32" s="122">
        <v>32</v>
      </c>
      <c r="G32" s="122">
        <v>1</v>
      </c>
      <c r="H32" s="122" t="e">
        <f>#REF!</f>
        <v>#REF!</v>
      </c>
      <c r="I32" s="122" t="e">
        <f t="shared" si="0"/>
        <v>#REF!</v>
      </c>
      <c r="J32" s="122" t="s">
        <v>57</v>
      </c>
      <c r="K32" s="125">
        <v>2</v>
      </c>
    </row>
    <row r="33" spans="1:11">
      <c r="A33" s="122">
        <v>31</v>
      </c>
      <c r="B33" s="122" t="s">
        <v>62</v>
      </c>
      <c r="C33" s="122" t="s">
        <v>63</v>
      </c>
      <c r="D33" s="122">
        <v>2593.5</v>
      </c>
      <c r="E33" s="122">
        <v>247</v>
      </c>
      <c r="F33" s="122">
        <v>10.5</v>
      </c>
      <c r="G33" s="122">
        <v>1</v>
      </c>
      <c r="H33" s="122" t="e">
        <f>#REF!</f>
        <v>#REF!</v>
      </c>
      <c r="I33" s="122" t="e">
        <f t="shared" si="0"/>
        <v>#REF!</v>
      </c>
      <c r="J33" s="122" t="s">
        <v>14</v>
      </c>
      <c r="K33" s="125">
        <v>2</v>
      </c>
    </row>
    <row r="34" spans="1:11">
      <c r="A34" s="122">
        <v>32</v>
      </c>
      <c r="B34" s="122" t="s">
        <v>64</v>
      </c>
      <c r="C34" s="122" t="s">
        <v>63</v>
      </c>
      <c r="D34" s="122">
        <v>7888</v>
      </c>
      <c r="E34" s="122">
        <v>315.52</v>
      </c>
      <c r="F34" s="122">
        <v>25</v>
      </c>
      <c r="G34" s="122">
        <v>1</v>
      </c>
      <c r="H34" s="122" t="e">
        <f>#REF!</f>
        <v>#REF!</v>
      </c>
      <c r="I34" s="122" t="e">
        <f t="shared" si="0"/>
        <v>#REF!</v>
      </c>
      <c r="J34" s="122" t="s">
        <v>14</v>
      </c>
      <c r="K34" s="125">
        <v>2</v>
      </c>
    </row>
    <row r="35" spans="1:11">
      <c r="A35" s="122">
        <v>33</v>
      </c>
      <c r="B35" s="122" t="s">
        <v>65</v>
      </c>
      <c r="C35" s="122" t="s">
        <v>63</v>
      </c>
      <c r="D35" s="122">
        <v>10345.2</v>
      </c>
      <c r="E35" s="122">
        <v>344.84</v>
      </c>
      <c r="F35" s="122">
        <v>30</v>
      </c>
      <c r="G35" s="122">
        <v>1</v>
      </c>
      <c r="H35" s="122" t="e">
        <f>#REF!</f>
        <v>#REF!</v>
      </c>
      <c r="I35" s="122" t="e">
        <f t="shared" si="0"/>
        <v>#REF!</v>
      </c>
      <c r="J35" s="122" t="s">
        <v>66</v>
      </c>
      <c r="K35" s="125">
        <v>2</v>
      </c>
    </row>
    <row r="36" spans="1:11">
      <c r="A36" s="122">
        <v>34</v>
      </c>
      <c r="B36" s="122" t="s">
        <v>67</v>
      </c>
      <c r="C36" s="122" t="s">
        <v>63</v>
      </c>
      <c r="D36" s="122">
        <v>360</v>
      </c>
      <c r="E36" s="122">
        <v>10</v>
      </c>
      <c r="F36" s="122">
        <v>36</v>
      </c>
      <c r="G36" s="122">
        <v>1</v>
      </c>
      <c r="H36" s="122" t="e">
        <f>#REF!</f>
        <v>#REF!</v>
      </c>
      <c r="I36" s="122" t="e">
        <f t="shared" si="0"/>
        <v>#REF!</v>
      </c>
      <c r="J36" s="122" t="s">
        <v>47</v>
      </c>
      <c r="K36" s="125">
        <v>2</v>
      </c>
    </row>
    <row r="37" spans="1:11">
      <c r="A37" s="122">
        <v>35</v>
      </c>
      <c r="B37" s="122" t="s">
        <v>68</v>
      </c>
      <c r="C37" s="122" t="s">
        <v>63</v>
      </c>
      <c r="D37" s="122">
        <v>365.376</v>
      </c>
      <c r="E37" s="122">
        <v>8.5</v>
      </c>
      <c r="F37" s="122">
        <v>41.52</v>
      </c>
      <c r="G37" s="122">
        <v>1</v>
      </c>
      <c r="H37" s="122" t="e">
        <f>#REF!</f>
        <v>#REF!</v>
      </c>
      <c r="I37" s="122" t="e">
        <f t="shared" si="0"/>
        <v>#REF!</v>
      </c>
      <c r="J37" s="122" t="s">
        <v>57</v>
      </c>
      <c r="K37" s="125">
        <v>2</v>
      </c>
    </row>
    <row r="38" spans="1:11">
      <c r="A38" s="122">
        <v>36</v>
      </c>
      <c r="B38" s="122" t="s">
        <v>69</v>
      </c>
      <c r="C38" s="122" t="s">
        <v>63</v>
      </c>
      <c r="D38" s="122">
        <v>407</v>
      </c>
      <c r="E38" s="122">
        <v>11</v>
      </c>
      <c r="F38" s="122">
        <v>37</v>
      </c>
      <c r="G38" s="122">
        <v>1</v>
      </c>
      <c r="H38" s="122" t="e">
        <f>#REF!</f>
        <v>#REF!</v>
      </c>
      <c r="I38" s="122" t="e">
        <f t="shared" si="0"/>
        <v>#REF!</v>
      </c>
      <c r="J38" s="122" t="s">
        <v>57</v>
      </c>
      <c r="K38" s="125">
        <v>2</v>
      </c>
    </row>
    <row r="39" spans="1:11">
      <c r="A39" s="122">
        <v>37</v>
      </c>
      <c r="B39" s="122" t="s">
        <v>70</v>
      </c>
      <c r="C39" s="122" t="s">
        <v>71</v>
      </c>
      <c r="D39" s="122">
        <v>4545</v>
      </c>
      <c r="E39" s="122">
        <v>303</v>
      </c>
      <c r="F39" s="122">
        <v>15</v>
      </c>
      <c r="G39" s="122">
        <v>1</v>
      </c>
      <c r="H39" s="122" t="e">
        <f>#REF!</f>
        <v>#REF!</v>
      </c>
      <c r="I39" s="122" t="e">
        <f t="shared" si="0"/>
        <v>#REF!</v>
      </c>
      <c r="J39" s="122" t="s">
        <v>14</v>
      </c>
      <c r="K39" s="125">
        <v>1</v>
      </c>
    </row>
    <row r="40" spans="1:11">
      <c r="A40" s="122">
        <v>38</v>
      </c>
      <c r="B40" s="122" t="s">
        <v>72</v>
      </c>
      <c r="C40" s="122" t="s">
        <v>73</v>
      </c>
      <c r="D40" s="122">
        <v>800</v>
      </c>
      <c r="E40" s="122">
        <v>20</v>
      </c>
      <c r="F40" s="122">
        <v>40</v>
      </c>
      <c r="G40" s="122">
        <v>1</v>
      </c>
      <c r="H40" s="122" t="e">
        <f>#REF!</f>
        <v>#REF!</v>
      </c>
      <c r="I40" s="122" t="e">
        <f t="shared" si="0"/>
        <v>#REF!</v>
      </c>
      <c r="J40" s="122" t="s">
        <v>57</v>
      </c>
      <c r="K40" s="125">
        <v>1</v>
      </c>
    </row>
    <row r="41" spans="1:11">
      <c r="A41" s="122">
        <v>39</v>
      </c>
      <c r="B41" s="122" t="s">
        <v>74</v>
      </c>
      <c r="C41" s="127" t="s">
        <v>75</v>
      </c>
      <c r="D41" s="122">
        <v>1060</v>
      </c>
      <c r="E41" s="122">
        <v>20</v>
      </c>
      <c r="F41" s="122">
        <v>53</v>
      </c>
      <c r="G41" s="122">
        <v>1</v>
      </c>
      <c r="H41" s="122" t="e">
        <f>#REF!</f>
        <v>#REF!</v>
      </c>
      <c r="I41" s="122" t="e">
        <f t="shared" si="0"/>
        <v>#REF!</v>
      </c>
      <c r="J41" s="122" t="s">
        <v>57</v>
      </c>
      <c r="K41" s="125">
        <v>1</v>
      </c>
    </row>
    <row r="42" spans="1:11">
      <c r="A42" s="122">
        <v>40</v>
      </c>
      <c r="B42" s="122" t="s">
        <v>76</v>
      </c>
      <c r="C42" s="128"/>
      <c r="D42" s="122">
        <v>530</v>
      </c>
      <c r="E42" s="122">
        <v>10</v>
      </c>
      <c r="F42" s="122">
        <v>53</v>
      </c>
      <c r="G42" s="122">
        <v>1</v>
      </c>
      <c r="H42" s="122" t="e">
        <f>#REF!</f>
        <v>#REF!</v>
      </c>
      <c r="I42" s="122" t="e">
        <f t="shared" si="0"/>
        <v>#REF!</v>
      </c>
      <c r="J42" s="122" t="s">
        <v>54</v>
      </c>
      <c r="K42" s="125">
        <v>1</v>
      </c>
    </row>
    <row r="43" spans="1:11">
      <c r="A43" s="122">
        <v>41</v>
      </c>
      <c r="B43" s="122" t="s">
        <v>77</v>
      </c>
      <c r="C43" s="122" t="s">
        <v>78</v>
      </c>
      <c r="D43" s="122">
        <v>5911</v>
      </c>
      <c r="E43" s="122">
        <v>514</v>
      </c>
      <c r="F43" s="122">
        <v>11.5</v>
      </c>
      <c r="G43" s="122">
        <v>1</v>
      </c>
      <c r="H43" s="122" t="e">
        <f>#REF!</f>
        <v>#REF!</v>
      </c>
      <c r="I43" s="122" t="e">
        <f t="shared" si="0"/>
        <v>#REF!</v>
      </c>
      <c r="J43" s="122" t="s">
        <v>14</v>
      </c>
      <c r="K43" s="125">
        <v>1</v>
      </c>
    </row>
    <row r="44" spans="1:11">
      <c r="A44" s="122">
        <v>42</v>
      </c>
      <c r="B44" s="122" t="s">
        <v>79</v>
      </c>
      <c r="C44" s="122" t="s">
        <v>80</v>
      </c>
      <c r="D44" s="122">
        <v>10048.5</v>
      </c>
      <c r="E44" s="122">
        <v>500</v>
      </c>
      <c r="F44" s="122">
        <v>30</v>
      </c>
      <c r="G44" s="122">
        <v>1</v>
      </c>
      <c r="H44" s="122" t="e">
        <f>#REF!</f>
        <v>#REF!</v>
      </c>
      <c r="I44" s="122" t="e">
        <f t="shared" si="0"/>
        <v>#REF!</v>
      </c>
      <c r="J44" s="122" t="s">
        <v>81</v>
      </c>
      <c r="K44" s="125">
        <v>1</v>
      </c>
    </row>
    <row r="45" spans="1:11">
      <c r="A45" s="122">
        <v>43</v>
      </c>
      <c r="B45" s="122" t="s">
        <v>82</v>
      </c>
      <c r="C45" s="122" t="s">
        <v>63</v>
      </c>
      <c r="D45" s="122">
        <v>12739.93</v>
      </c>
      <c r="E45" s="122">
        <v>361.4</v>
      </c>
      <c r="F45" s="122">
        <v>35.25</v>
      </c>
      <c r="G45" s="122">
        <v>1</v>
      </c>
      <c r="H45" s="122" t="e">
        <f>#REF!</f>
        <v>#REF!</v>
      </c>
      <c r="I45" s="122" t="e">
        <f t="shared" si="0"/>
        <v>#REF!</v>
      </c>
      <c r="J45" s="122" t="s">
        <v>81</v>
      </c>
      <c r="K45" s="125">
        <v>1</v>
      </c>
    </row>
    <row r="46" spans="1:11">
      <c r="A46" s="122">
        <v>44</v>
      </c>
      <c r="B46" s="122" t="s">
        <v>83</v>
      </c>
      <c r="C46" s="127" t="s">
        <v>84</v>
      </c>
      <c r="D46" s="122">
        <v>1300</v>
      </c>
      <c r="E46" s="122">
        <v>52</v>
      </c>
      <c r="F46" s="122">
        <v>25</v>
      </c>
      <c r="G46" s="122">
        <v>1</v>
      </c>
      <c r="H46" s="122" t="e">
        <f>#REF!</f>
        <v>#REF!</v>
      </c>
      <c r="I46" s="122" t="e">
        <f t="shared" si="0"/>
        <v>#REF!</v>
      </c>
      <c r="J46" s="122" t="s">
        <v>81</v>
      </c>
      <c r="K46" s="125">
        <v>1</v>
      </c>
    </row>
    <row r="47" spans="1:11">
      <c r="A47" s="122">
        <v>45</v>
      </c>
      <c r="B47" s="122" t="s">
        <v>85</v>
      </c>
      <c r="C47" s="128"/>
      <c r="D47" s="122">
        <v>699.4</v>
      </c>
      <c r="E47" s="122">
        <v>27.976</v>
      </c>
      <c r="F47" s="122">
        <v>25</v>
      </c>
      <c r="G47" s="122">
        <v>1</v>
      </c>
      <c r="H47" s="122" t="e">
        <f>#REF!</f>
        <v>#REF!</v>
      </c>
      <c r="I47" s="122" t="e">
        <f t="shared" si="0"/>
        <v>#REF!</v>
      </c>
      <c r="J47" s="122" t="s">
        <v>81</v>
      </c>
      <c r="K47" s="125">
        <v>1</v>
      </c>
    </row>
    <row r="48" spans="1:11">
      <c r="A48" s="122">
        <v>46</v>
      </c>
      <c r="B48" s="122" t="s">
        <v>86</v>
      </c>
      <c r="C48" s="129" t="s">
        <v>87</v>
      </c>
      <c r="D48" s="122">
        <v>272</v>
      </c>
      <c r="E48" s="122">
        <v>8</v>
      </c>
      <c r="F48" s="122">
        <v>34</v>
      </c>
      <c r="G48" s="122">
        <v>1</v>
      </c>
      <c r="H48" s="122" t="e">
        <f>#REF!</f>
        <v>#REF!</v>
      </c>
      <c r="I48" s="122" t="e">
        <f t="shared" si="0"/>
        <v>#REF!</v>
      </c>
      <c r="J48" s="122" t="s">
        <v>81</v>
      </c>
      <c r="K48" s="126">
        <v>2</v>
      </c>
    </row>
    <row r="49" spans="1:11">
      <c r="A49" s="122">
        <v>47</v>
      </c>
      <c r="B49" s="122" t="s">
        <v>88</v>
      </c>
      <c r="C49" s="130"/>
      <c r="D49" s="122">
        <v>1550</v>
      </c>
      <c r="E49" s="122">
        <v>50</v>
      </c>
      <c r="F49" s="122">
        <v>31</v>
      </c>
      <c r="G49" s="122">
        <v>1</v>
      </c>
      <c r="H49" s="122" t="e">
        <f>#REF!</f>
        <v>#REF!</v>
      </c>
      <c r="I49" s="122" t="e">
        <f t="shared" si="0"/>
        <v>#REF!</v>
      </c>
      <c r="J49" s="122" t="s">
        <v>81</v>
      </c>
      <c r="K49" s="126">
        <v>2</v>
      </c>
    </row>
    <row r="50" spans="1:11">
      <c r="A50" s="122">
        <v>48</v>
      </c>
      <c r="B50" s="122" t="s">
        <v>89</v>
      </c>
      <c r="C50" s="122" t="s">
        <v>90</v>
      </c>
      <c r="D50" s="122">
        <v>1530</v>
      </c>
      <c r="E50" s="122">
        <v>50</v>
      </c>
      <c r="F50" s="122"/>
      <c r="G50" s="122">
        <v>1</v>
      </c>
      <c r="H50" s="122" t="e">
        <f>#REF!</f>
        <v>#REF!</v>
      </c>
      <c r="I50" s="122" t="e">
        <f t="shared" si="0"/>
        <v>#REF!</v>
      </c>
      <c r="J50" s="122" t="s">
        <v>81</v>
      </c>
      <c r="K50" s="125">
        <v>1</v>
      </c>
    </row>
    <row r="51" spans="1:11">
      <c r="A51" s="122">
        <v>49</v>
      </c>
      <c r="B51" s="122" t="s">
        <v>91</v>
      </c>
      <c r="C51" s="122" t="s">
        <v>90</v>
      </c>
      <c r="D51" s="122">
        <v>765</v>
      </c>
      <c r="E51" s="122">
        <v>50</v>
      </c>
      <c r="F51" s="122"/>
      <c r="G51" s="122">
        <v>1</v>
      </c>
      <c r="H51" s="122" t="e">
        <f>#REF!</f>
        <v>#REF!</v>
      </c>
      <c r="I51" s="122" t="e">
        <f t="shared" si="0"/>
        <v>#REF!</v>
      </c>
      <c r="J51" s="122" t="s">
        <v>81</v>
      </c>
      <c r="K51" s="125">
        <v>1</v>
      </c>
    </row>
    <row r="52" spans="1:11">
      <c r="A52" s="122">
        <v>50</v>
      </c>
      <c r="B52" s="122" t="s">
        <v>92</v>
      </c>
      <c r="C52" s="122" t="s">
        <v>90</v>
      </c>
      <c r="D52" s="122">
        <v>153</v>
      </c>
      <c r="E52" s="122">
        <v>50</v>
      </c>
      <c r="F52" s="122"/>
      <c r="G52" s="122">
        <v>1</v>
      </c>
      <c r="H52" s="122" t="e">
        <f>#REF!</f>
        <v>#REF!</v>
      </c>
      <c r="I52" s="122" t="e">
        <f t="shared" si="0"/>
        <v>#REF!</v>
      </c>
      <c r="J52" s="122" t="s">
        <v>81</v>
      </c>
      <c r="K52" s="125">
        <v>1</v>
      </c>
    </row>
    <row r="53" spans="1:11">
      <c r="A53" s="122">
        <v>51</v>
      </c>
      <c r="B53" s="122" t="s">
        <v>93</v>
      </c>
      <c r="C53" s="122" t="s">
        <v>94</v>
      </c>
      <c r="D53" s="122"/>
      <c r="E53" s="122">
        <v>116</v>
      </c>
      <c r="F53" s="122"/>
      <c r="G53" s="122">
        <v>1</v>
      </c>
      <c r="H53" s="122" t="e">
        <f>#REF!</f>
        <v>#REF!</v>
      </c>
      <c r="I53" s="122" t="e">
        <f t="shared" si="0"/>
        <v>#REF!</v>
      </c>
      <c r="J53" s="122" t="s">
        <v>95</v>
      </c>
      <c r="K53" s="125">
        <v>2</v>
      </c>
    </row>
    <row r="54" spans="1:11">
      <c r="A54" s="131" t="s">
        <v>96</v>
      </c>
      <c r="B54" s="132"/>
      <c r="C54" s="133"/>
      <c r="D54" s="122"/>
      <c r="E54" s="122"/>
      <c r="F54" s="122"/>
      <c r="G54" s="122"/>
      <c r="H54" s="122"/>
      <c r="I54" s="122" t="e">
        <f>ROUND(SUM(I3:I53),3)</f>
        <v>#REF!</v>
      </c>
      <c r="J54" s="122"/>
    </row>
    <row r="55" ht="116.15" customHeight="1" spans="1:11">
      <c r="A55" s="134" t="s">
        <v>97</v>
      </c>
      <c r="B55" s="135"/>
      <c r="C55" s="135"/>
      <c r="D55" s="135"/>
      <c r="E55" s="135"/>
      <c r="F55" s="135"/>
      <c r="G55" s="135"/>
      <c r="H55" s="135"/>
      <c r="I55" s="135"/>
      <c r="J55" s="135"/>
    </row>
    <row r="56" spans="1:11">
      <c r="B56" s="136" t="s">
        <v>98</v>
      </c>
      <c r="C56" s="137" t="s">
        <v>99</v>
      </c>
    </row>
    <row r="57" spans="1:11">
      <c r="B57" s="137"/>
      <c r="C57" s="137" t="s">
        <v>100</v>
      </c>
    </row>
    <row r="58" spans="1:11">
      <c r="B58" s="137"/>
      <c r="C58" s="137" t="s">
        <v>101</v>
      </c>
    </row>
    <row r="59" spans="1:11">
      <c r="B59" s="137"/>
      <c r="C59" s="137" t="s">
        <v>102</v>
      </c>
    </row>
    <row r="60" spans="1:11">
      <c r="B60" s="137"/>
      <c r="C60" s="137" t="s">
        <v>103</v>
      </c>
    </row>
    <row r="61" spans="1:11">
      <c r="B61" s="137"/>
      <c r="C61" s="137" t="s">
        <v>104</v>
      </c>
    </row>
    <row r="62" spans="1:11">
      <c r="B62" s="137"/>
      <c r="C62" s="137" t="s">
        <v>105</v>
      </c>
    </row>
  </sheetData>
  <mergeCells count="6">
    <mergeCell ref="A1:J1"/>
    <mergeCell ref="A54:C54"/>
    <mergeCell ref="A55:J55"/>
    <mergeCell ref="C41:C42"/>
    <mergeCell ref="C46:C47"/>
    <mergeCell ref="C48:C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3"/>
  <sheetViews>
    <sheetView zoomScale="70" zoomScaleNormal="70" topLeftCell="A34" workbookViewId="0">
      <selection activeCell="E60" sqref="E60"/>
    </sheetView>
  </sheetViews>
  <sheetFormatPr defaultColWidth="9" defaultRowHeight="14"/>
  <cols>
    <col min="1" max="1" width="5" style="47" customWidth="1"/>
    <col min="2" max="2" width="21.6416666666667" style="47" customWidth="1"/>
    <col min="3" max="3" width="15" style="47" customWidth="1"/>
    <col min="4" max="4" width="26.2833333333333" style="47" customWidth="1"/>
    <col min="5" max="5" width="109.358333333333" style="48" customWidth="1"/>
    <col min="6" max="6" width="6.56666666666667" style="47" customWidth="1"/>
    <col min="7" max="7" width="8.20833333333333" style="47" customWidth="1"/>
    <col min="8" max="8" width="10" style="47" customWidth="1"/>
    <col min="9" max="9" width="6.925" style="47" customWidth="1"/>
    <col min="10" max="11" width="8.85833333333333" style="47" customWidth="1"/>
    <col min="12" max="12" width="5" style="48" customWidth="1"/>
    <col min="13" max="16384" width="9" style="47"/>
  </cols>
  <sheetData>
    <row r="1" ht="20.75" spans="1:12">
      <c r="A1" s="49" t="s">
        <v>106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ht="28" spans="1:12">
      <c r="A2" s="51" t="s">
        <v>107</v>
      </c>
      <c r="B2" s="52" t="s">
        <v>108</v>
      </c>
      <c r="C2" s="52" t="s">
        <v>109</v>
      </c>
      <c r="D2" s="52" t="s">
        <v>110</v>
      </c>
      <c r="E2" s="52" t="s">
        <v>111</v>
      </c>
      <c r="F2" s="52" t="s">
        <v>112</v>
      </c>
      <c r="G2" s="52" t="s">
        <v>113</v>
      </c>
      <c r="H2" s="52" t="s">
        <v>114</v>
      </c>
      <c r="I2" s="52" t="s">
        <v>115</v>
      </c>
      <c r="J2" s="52" t="s">
        <v>116</v>
      </c>
      <c r="K2" s="52" t="s">
        <v>117</v>
      </c>
      <c r="L2" s="53" t="s">
        <v>118</v>
      </c>
    </row>
    <row r="3" spans="1:12">
      <c r="A3" s="54">
        <v>1</v>
      </c>
      <c r="B3" s="60" t="s">
        <v>119</v>
      </c>
      <c r="C3" s="68" t="s">
        <v>120</v>
      </c>
      <c r="D3" s="28" t="s">
        <v>121</v>
      </c>
      <c r="E3" s="57" t="s">
        <v>122</v>
      </c>
      <c r="F3" s="65">
        <v>361</v>
      </c>
      <c r="G3" s="65">
        <v>28</v>
      </c>
      <c r="H3" s="57">
        <f t="shared" ref="H3:H56" si="0">F3*G3</f>
        <v>10108</v>
      </c>
      <c r="I3" s="57">
        <v>1</v>
      </c>
      <c r="J3" s="58"/>
      <c r="K3" s="58"/>
      <c r="L3" s="59"/>
    </row>
    <row r="4" spans="1:12">
      <c r="A4" s="54">
        <v>2</v>
      </c>
      <c r="B4" s="60" t="s">
        <v>123</v>
      </c>
      <c r="C4" s="111"/>
      <c r="D4" s="28" t="s">
        <v>124</v>
      </c>
      <c r="E4" s="57" t="s">
        <v>125</v>
      </c>
      <c r="F4" s="57">
        <v>40</v>
      </c>
      <c r="G4" s="57">
        <v>11.2</v>
      </c>
      <c r="H4" s="57">
        <f t="shared" si="0"/>
        <v>448</v>
      </c>
      <c r="I4" s="57">
        <v>1</v>
      </c>
      <c r="J4" s="58"/>
      <c r="K4" s="58"/>
      <c r="L4" s="59"/>
    </row>
    <row r="5" spans="1:12">
      <c r="A5" s="54">
        <v>3</v>
      </c>
      <c r="B5" s="60" t="s">
        <v>126</v>
      </c>
      <c r="C5" s="60" t="s">
        <v>127</v>
      </c>
      <c r="D5" s="28" t="s">
        <v>128</v>
      </c>
      <c r="E5" s="57" t="s">
        <v>129</v>
      </c>
      <c r="F5" s="65">
        <v>258.96</v>
      </c>
      <c r="G5" s="65">
        <v>13</v>
      </c>
      <c r="H5" s="57">
        <f t="shared" si="0"/>
        <v>3366.48</v>
      </c>
      <c r="I5" s="57">
        <v>1</v>
      </c>
      <c r="J5" s="58"/>
      <c r="K5" s="58"/>
      <c r="L5" s="59"/>
    </row>
    <row r="6" ht="26" spans="1:12">
      <c r="A6" s="54">
        <v>4</v>
      </c>
      <c r="B6" s="55" t="s">
        <v>17</v>
      </c>
      <c r="C6" s="56" t="s">
        <v>130</v>
      </c>
      <c r="D6" s="28" t="s">
        <v>131</v>
      </c>
      <c r="E6" s="57" t="s">
        <v>132</v>
      </c>
      <c r="F6" s="57">
        <v>660</v>
      </c>
      <c r="G6" s="57" t="s">
        <v>133</v>
      </c>
      <c r="H6" s="57">
        <v>18270</v>
      </c>
      <c r="I6" s="57">
        <v>1</v>
      </c>
      <c r="J6" s="58"/>
      <c r="K6" s="58"/>
      <c r="L6" s="59"/>
    </row>
    <row r="7" spans="1:12">
      <c r="A7" s="54">
        <v>5</v>
      </c>
      <c r="B7" s="60" t="s">
        <v>134</v>
      </c>
      <c r="C7" s="64"/>
      <c r="D7" s="28" t="s">
        <v>135</v>
      </c>
      <c r="E7" s="57" t="s">
        <v>136</v>
      </c>
      <c r="F7" s="62">
        <v>54</v>
      </c>
      <c r="G7" s="62">
        <v>14</v>
      </c>
      <c r="H7" s="57">
        <f t="shared" si="0"/>
        <v>756</v>
      </c>
      <c r="I7" s="57">
        <v>1</v>
      </c>
      <c r="J7" s="58"/>
      <c r="K7" s="58"/>
      <c r="L7" s="59"/>
    </row>
    <row r="8" spans="1:12">
      <c r="A8" s="54">
        <v>6</v>
      </c>
      <c r="B8" s="60" t="s">
        <v>137</v>
      </c>
      <c r="C8" s="64"/>
      <c r="D8" s="28" t="s">
        <v>135</v>
      </c>
      <c r="E8" s="57" t="s">
        <v>138</v>
      </c>
      <c r="F8" s="57">
        <v>44</v>
      </c>
      <c r="G8" s="57">
        <v>12</v>
      </c>
      <c r="H8" s="57">
        <f t="shared" si="0"/>
        <v>528</v>
      </c>
      <c r="I8" s="57">
        <v>1</v>
      </c>
      <c r="J8" s="58"/>
      <c r="K8" s="58"/>
      <c r="L8" s="59"/>
    </row>
    <row r="9" spans="1:12">
      <c r="A9" s="54">
        <v>7</v>
      </c>
      <c r="B9" s="60" t="s">
        <v>139</v>
      </c>
      <c r="C9" s="64"/>
      <c r="D9" s="28" t="s">
        <v>140</v>
      </c>
      <c r="E9" s="57" t="s">
        <v>141</v>
      </c>
      <c r="F9" s="69">
        <v>50</v>
      </c>
      <c r="G9" s="69">
        <v>43.5</v>
      </c>
      <c r="H9" s="69">
        <f t="shared" si="0"/>
        <v>2175</v>
      </c>
      <c r="I9" s="57">
        <v>1</v>
      </c>
      <c r="J9" s="58"/>
      <c r="K9" s="58"/>
      <c r="L9" s="59"/>
    </row>
    <row r="10" spans="1:12">
      <c r="A10" s="54">
        <v>8</v>
      </c>
      <c r="B10" s="60" t="s">
        <v>142</v>
      </c>
      <c r="C10" s="66"/>
      <c r="D10" s="28" t="s">
        <v>143</v>
      </c>
      <c r="E10" s="112" t="s">
        <v>144</v>
      </c>
      <c r="F10" s="65">
        <v>80.5</v>
      </c>
      <c r="G10" s="65">
        <v>47</v>
      </c>
      <c r="H10" s="57">
        <f t="shared" si="0"/>
        <v>3783.5</v>
      </c>
      <c r="I10" s="57">
        <v>1</v>
      </c>
      <c r="J10" s="58"/>
      <c r="K10" s="58"/>
      <c r="L10" s="59"/>
    </row>
    <row r="11" spans="1:12">
      <c r="A11" s="54">
        <v>9</v>
      </c>
      <c r="B11" s="55" t="s">
        <v>145</v>
      </c>
      <c r="C11" s="64" t="s">
        <v>146</v>
      </c>
      <c r="D11" s="28" t="s">
        <v>135</v>
      </c>
      <c r="E11" s="57" t="s">
        <v>147</v>
      </c>
      <c r="F11" s="62">
        <v>10.7</v>
      </c>
      <c r="G11" s="62">
        <v>52.6</v>
      </c>
      <c r="H11" s="62">
        <f t="shared" si="0"/>
        <v>562.82</v>
      </c>
      <c r="I11" s="57">
        <v>1</v>
      </c>
      <c r="J11" s="58"/>
      <c r="K11" s="58"/>
      <c r="L11" s="59"/>
    </row>
    <row r="12" ht="28" spans="1:12">
      <c r="A12" s="54">
        <v>10</v>
      </c>
      <c r="B12" s="55" t="s">
        <v>19</v>
      </c>
      <c r="C12" s="66"/>
      <c r="D12" s="28" t="s">
        <v>148</v>
      </c>
      <c r="E12" s="57" t="s">
        <v>149</v>
      </c>
      <c r="F12" s="57">
        <v>235.3</v>
      </c>
      <c r="G12" s="57">
        <v>24.5</v>
      </c>
      <c r="H12" s="57">
        <f t="shared" si="0"/>
        <v>5764.85</v>
      </c>
      <c r="I12" s="57">
        <v>1</v>
      </c>
      <c r="J12" s="58"/>
      <c r="K12" s="58"/>
      <c r="L12" s="59"/>
    </row>
    <row r="13" spans="1:12">
      <c r="A13" s="54">
        <v>11</v>
      </c>
      <c r="B13" s="55" t="s">
        <v>150</v>
      </c>
      <c r="C13" s="60" t="s">
        <v>151</v>
      </c>
      <c r="D13" s="28" t="s">
        <v>140</v>
      </c>
      <c r="E13" s="57" t="s">
        <v>152</v>
      </c>
      <c r="F13" s="57">
        <v>56</v>
      </c>
      <c r="G13" s="57">
        <v>12.7</v>
      </c>
      <c r="H13" s="57">
        <f t="shared" si="0"/>
        <v>711.2</v>
      </c>
      <c r="I13" s="57">
        <v>1</v>
      </c>
      <c r="J13" s="58"/>
      <c r="K13" s="58"/>
      <c r="L13" s="59"/>
    </row>
    <row r="14" spans="1:12">
      <c r="A14" s="54">
        <v>12</v>
      </c>
      <c r="B14" s="55" t="s">
        <v>153</v>
      </c>
      <c r="C14" s="60"/>
      <c r="D14" s="28" t="s">
        <v>154</v>
      </c>
      <c r="E14" s="57" t="s">
        <v>155</v>
      </c>
      <c r="F14" s="69">
        <v>60</v>
      </c>
      <c r="G14" s="69">
        <v>36.5</v>
      </c>
      <c r="H14" s="57">
        <f t="shared" si="0"/>
        <v>2190</v>
      </c>
      <c r="I14" s="57">
        <v>1</v>
      </c>
      <c r="J14" s="58"/>
      <c r="K14" s="58"/>
      <c r="L14" s="59"/>
    </row>
    <row r="15" spans="1:12">
      <c r="A15" s="54">
        <v>13</v>
      </c>
      <c r="B15" s="55" t="s">
        <v>156</v>
      </c>
      <c r="C15" s="60"/>
      <c r="D15" s="28" t="s">
        <v>154</v>
      </c>
      <c r="E15" s="112" t="s">
        <v>157</v>
      </c>
      <c r="F15" s="65">
        <v>66</v>
      </c>
      <c r="G15" s="65">
        <v>30.6</v>
      </c>
      <c r="H15" s="113">
        <f t="shared" si="0"/>
        <v>2019.6</v>
      </c>
      <c r="I15" s="57">
        <v>1</v>
      </c>
      <c r="J15" s="58"/>
      <c r="K15" s="58"/>
      <c r="L15" s="59"/>
    </row>
    <row r="16" spans="1:12">
      <c r="A16" s="54">
        <v>14</v>
      </c>
      <c r="B16" s="60" t="s">
        <v>158</v>
      </c>
      <c r="C16" s="60" t="s">
        <v>159</v>
      </c>
      <c r="D16" s="61" t="s">
        <v>160</v>
      </c>
      <c r="E16" s="57" t="s">
        <v>161</v>
      </c>
      <c r="F16" s="62">
        <v>37</v>
      </c>
      <c r="G16" s="62">
        <v>41.25</v>
      </c>
      <c r="H16" s="57">
        <f t="shared" si="0"/>
        <v>1526.25</v>
      </c>
      <c r="I16" s="57">
        <v>1</v>
      </c>
      <c r="J16" s="58"/>
      <c r="K16" s="58"/>
      <c r="L16" s="59"/>
    </row>
    <row r="17" spans="1:12">
      <c r="A17" s="54">
        <v>15</v>
      </c>
      <c r="B17" s="60" t="s">
        <v>162</v>
      </c>
      <c r="C17" s="56" t="s">
        <v>163</v>
      </c>
      <c r="D17" s="63" t="s">
        <v>154</v>
      </c>
      <c r="E17" s="57" t="s">
        <v>164</v>
      </c>
      <c r="F17" s="57">
        <v>27.4</v>
      </c>
      <c r="G17" s="57">
        <v>20</v>
      </c>
      <c r="H17" s="57">
        <f t="shared" si="0"/>
        <v>548</v>
      </c>
      <c r="I17" s="57">
        <v>1</v>
      </c>
      <c r="J17" s="58"/>
      <c r="K17" s="58"/>
      <c r="L17" s="59"/>
    </row>
    <row r="18" spans="1:12">
      <c r="A18" s="54">
        <v>16</v>
      </c>
      <c r="B18" s="60" t="s">
        <v>165</v>
      </c>
      <c r="C18" s="64"/>
      <c r="D18" s="28" t="s">
        <v>135</v>
      </c>
      <c r="E18" s="57" t="s">
        <v>166</v>
      </c>
      <c r="F18" s="57">
        <v>13.5</v>
      </c>
      <c r="G18" s="57">
        <v>21.1</v>
      </c>
      <c r="H18" s="57">
        <f t="shared" si="0"/>
        <v>284.85</v>
      </c>
      <c r="I18" s="57">
        <v>1</v>
      </c>
      <c r="J18" s="58"/>
      <c r="K18" s="58"/>
      <c r="L18" s="59"/>
    </row>
    <row r="19" spans="1:12">
      <c r="A19" s="54">
        <v>17</v>
      </c>
      <c r="B19" s="60" t="s">
        <v>167</v>
      </c>
      <c r="C19" s="64"/>
      <c r="D19" s="28" t="s">
        <v>154</v>
      </c>
      <c r="E19" s="57" t="s">
        <v>168</v>
      </c>
      <c r="F19" s="65">
        <v>56</v>
      </c>
      <c r="G19" s="65">
        <v>20.2</v>
      </c>
      <c r="H19" s="57">
        <f t="shared" si="0"/>
        <v>1131.2</v>
      </c>
      <c r="I19" s="57">
        <v>1</v>
      </c>
      <c r="J19" s="58"/>
      <c r="K19" s="58"/>
      <c r="L19" s="59"/>
    </row>
    <row r="20" spans="1:12">
      <c r="A20" s="54">
        <v>18</v>
      </c>
      <c r="B20" s="60" t="s">
        <v>169</v>
      </c>
      <c r="C20" s="66"/>
      <c r="D20" s="28" t="s">
        <v>135</v>
      </c>
      <c r="E20" s="57" t="s">
        <v>170</v>
      </c>
      <c r="F20" s="57">
        <v>5.7</v>
      </c>
      <c r="G20" s="57">
        <v>21.25</v>
      </c>
      <c r="H20" s="57">
        <f t="shared" si="0"/>
        <v>121.125</v>
      </c>
      <c r="I20" s="57">
        <v>1</v>
      </c>
      <c r="J20" s="58"/>
      <c r="K20" s="58"/>
      <c r="L20" s="59"/>
    </row>
    <row r="21" spans="1:12">
      <c r="A21" s="54">
        <v>19</v>
      </c>
      <c r="B21" s="55" t="s">
        <v>30</v>
      </c>
      <c r="C21" s="66"/>
      <c r="D21" s="28" t="s">
        <v>171</v>
      </c>
      <c r="E21" s="57" t="s">
        <v>172</v>
      </c>
      <c r="F21" s="57">
        <v>562.36</v>
      </c>
      <c r="G21" s="57">
        <v>27</v>
      </c>
      <c r="H21" s="57">
        <f t="shared" si="0"/>
        <v>15183.72</v>
      </c>
      <c r="I21" s="57">
        <v>1</v>
      </c>
      <c r="J21" s="58"/>
      <c r="K21" s="58"/>
      <c r="L21" s="59"/>
    </row>
    <row r="22" spans="1:12">
      <c r="A22" s="54">
        <v>20</v>
      </c>
      <c r="B22" s="67" t="s">
        <v>173</v>
      </c>
      <c r="C22" s="68"/>
      <c r="D22" s="28" t="s">
        <v>174</v>
      </c>
      <c r="E22" s="57" t="s">
        <v>175</v>
      </c>
      <c r="F22" s="57">
        <v>266.88</v>
      </c>
      <c r="G22" s="57">
        <v>8</v>
      </c>
      <c r="H22" s="57">
        <f t="shared" si="0"/>
        <v>2135.04</v>
      </c>
      <c r="I22" s="57">
        <v>1</v>
      </c>
      <c r="J22" s="58"/>
      <c r="K22" s="58"/>
      <c r="L22" s="59"/>
    </row>
    <row r="23" spans="1:12">
      <c r="A23" s="54">
        <v>21</v>
      </c>
      <c r="B23" s="67" t="s">
        <v>176</v>
      </c>
      <c r="C23" s="68"/>
      <c r="D23" s="28" t="s">
        <v>174</v>
      </c>
      <c r="E23" s="57" t="s">
        <v>177</v>
      </c>
      <c r="F23" s="57">
        <v>388.3</v>
      </c>
      <c r="G23" s="57">
        <v>18</v>
      </c>
      <c r="H23" s="57">
        <f t="shared" si="0"/>
        <v>6989.4</v>
      </c>
      <c r="I23" s="57">
        <v>1</v>
      </c>
      <c r="J23" s="58"/>
      <c r="K23" s="58"/>
      <c r="L23" s="59"/>
    </row>
    <row r="24" spans="1:12">
      <c r="A24" s="54">
        <v>22</v>
      </c>
      <c r="B24" s="67" t="s">
        <v>178</v>
      </c>
      <c r="C24" s="118" t="s">
        <v>179</v>
      </c>
      <c r="D24" s="28" t="s">
        <v>154</v>
      </c>
      <c r="E24" s="57" t="s">
        <v>147</v>
      </c>
      <c r="F24" s="57">
        <v>18.04</v>
      </c>
      <c r="G24" s="57">
        <v>25.3</v>
      </c>
      <c r="H24" s="57">
        <f t="shared" si="0"/>
        <v>456.412</v>
      </c>
      <c r="I24" s="57">
        <v>1</v>
      </c>
      <c r="J24" s="58"/>
      <c r="K24" s="58"/>
      <c r="L24" s="59"/>
    </row>
    <row r="25" spans="1:12">
      <c r="A25" s="54">
        <v>23</v>
      </c>
      <c r="B25" s="55" t="s">
        <v>180</v>
      </c>
      <c r="C25" s="56" t="s">
        <v>181</v>
      </c>
      <c r="D25" s="28" t="s">
        <v>154</v>
      </c>
      <c r="E25" s="57" t="s">
        <v>182</v>
      </c>
      <c r="F25" s="57">
        <v>61</v>
      </c>
      <c r="G25" s="57">
        <v>29</v>
      </c>
      <c r="H25" s="57">
        <f t="shared" si="0"/>
        <v>1769</v>
      </c>
      <c r="I25" s="57">
        <v>1</v>
      </c>
      <c r="J25" s="58"/>
      <c r="K25" s="58"/>
      <c r="L25" s="59"/>
    </row>
    <row r="26" spans="1:12">
      <c r="A26" s="54">
        <v>24</v>
      </c>
      <c r="B26" s="55" t="s">
        <v>183</v>
      </c>
      <c r="C26" s="64"/>
      <c r="D26" s="28" t="s">
        <v>154</v>
      </c>
      <c r="E26" s="57" t="s">
        <v>184</v>
      </c>
      <c r="F26" s="57">
        <v>80</v>
      </c>
      <c r="G26" s="57">
        <v>29</v>
      </c>
      <c r="H26" s="57">
        <f t="shared" si="0"/>
        <v>2320</v>
      </c>
      <c r="I26" s="57">
        <v>1</v>
      </c>
      <c r="J26" s="58"/>
      <c r="K26" s="58"/>
      <c r="L26" s="59"/>
    </row>
    <row r="27" spans="1:12">
      <c r="A27" s="54">
        <v>25</v>
      </c>
      <c r="B27" s="55" t="s">
        <v>185</v>
      </c>
      <c r="C27" s="64"/>
      <c r="D27" s="28" t="s">
        <v>154</v>
      </c>
      <c r="E27" s="57" t="s">
        <v>161</v>
      </c>
      <c r="F27" s="57">
        <v>26</v>
      </c>
      <c r="G27" s="57">
        <v>44</v>
      </c>
      <c r="H27" s="57">
        <f t="shared" si="0"/>
        <v>1144</v>
      </c>
      <c r="I27" s="57">
        <v>1</v>
      </c>
      <c r="J27" s="58"/>
      <c r="K27" s="58"/>
      <c r="L27" s="59"/>
    </row>
    <row r="28" spans="1:12">
      <c r="A28" s="54">
        <v>26</v>
      </c>
      <c r="B28" s="55" t="s">
        <v>186</v>
      </c>
      <c r="C28" s="64"/>
      <c r="D28" s="28" t="s">
        <v>154</v>
      </c>
      <c r="E28" s="57" t="s">
        <v>161</v>
      </c>
      <c r="F28" s="57">
        <v>26</v>
      </c>
      <c r="G28" s="57">
        <v>66</v>
      </c>
      <c r="H28" s="57">
        <f t="shared" si="0"/>
        <v>1716</v>
      </c>
      <c r="I28" s="57">
        <v>1</v>
      </c>
      <c r="J28" s="58"/>
      <c r="K28" s="58"/>
      <c r="L28" s="59"/>
    </row>
    <row r="29" spans="1:12">
      <c r="A29" s="54">
        <v>27</v>
      </c>
      <c r="B29" s="60" t="s">
        <v>187</v>
      </c>
      <c r="C29" s="64"/>
      <c r="D29" s="28" t="s">
        <v>188</v>
      </c>
      <c r="E29" s="57" t="s">
        <v>189</v>
      </c>
      <c r="F29" s="57">
        <v>434.12</v>
      </c>
      <c r="G29" s="57">
        <v>26.12</v>
      </c>
      <c r="H29" s="57">
        <f t="shared" si="0"/>
        <v>11339.2144</v>
      </c>
      <c r="I29" s="57">
        <v>1</v>
      </c>
      <c r="J29" s="58"/>
      <c r="K29" s="58"/>
      <c r="L29" s="59"/>
    </row>
    <row r="30" spans="1:12">
      <c r="A30" s="54">
        <v>28</v>
      </c>
      <c r="B30" s="55" t="s">
        <v>190</v>
      </c>
      <c r="C30" s="64"/>
      <c r="D30" s="28" t="s">
        <v>154</v>
      </c>
      <c r="E30" s="57" t="s">
        <v>164</v>
      </c>
      <c r="F30" s="57">
        <v>20</v>
      </c>
      <c r="G30" s="57">
        <v>57</v>
      </c>
      <c r="H30" s="57">
        <f t="shared" si="0"/>
        <v>1140</v>
      </c>
      <c r="I30" s="57">
        <v>1</v>
      </c>
      <c r="J30" s="58"/>
      <c r="K30" s="58"/>
      <c r="L30" s="59"/>
    </row>
    <row r="31" spans="1:12">
      <c r="A31" s="54">
        <v>29</v>
      </c>
      <c r="B31" s="55" t="s">
        <v>191</v>
      </c>
      <c r="C31" s="64"/>
      <c r="D31" s="28" t="s">
        <v>154</v>
      </c>
      <c r="E31" s="57" t="s">
        <v>161</v>
      </c>
      <c r="F31" s="57">
        <v>26</v>
      </c>
      <c r="G31" s="57">
        <v>49</v>
      </c>
      <c r="H31" s="57">
        <f t="shared" si="0"/>
        <v>1274</v>
      </c>
      <c r="I31" s="57">
        <v>1</v>
      </c>
      <c r="J31" s="58"/>
      <c r="K31" s="58"/>
      <c r="L31" s="59"/>
    </row>
    <row r="32" spans="1:12">
      <c r="A32" s="54">
        <v>30</v>
      </c>
      <c r="B32" s="55" t="s">
        <v>192</v>
      </c>
      <c r="C32" s="64"/>
      <c r="D32" s="28" t="s">
        <v>154</v>
      </c>
      <c r="E32" s="57" t="s">
        <v>161</v>
      </c>
      <c r="F32" s="57">
        <v>26</v>
      </c>
      <c r="G32" s="57">
        <v>49</v>
      </c>
      <c r="H32" s="57">
        <f t="shared" si="0"/>
        <v>1274</v>
      </c>
      <c r="I32" s="57">
        <v>1</v>
      </c>
      <c r="J32" s="58"/>
      <c r="K32" s="58"/>
      <c r="L32" s="59"/>
    </row>
    <row r="33" ht="26" spans="1:12">
      <c r="A33" s="54">
        <v>31</v>
      </c>
      <c r="B33" s="55" t="s">
        <v>38</v>
      </c>
      <c r="C33" s="60" t="s">
        <v>193</v>
      </c>
      <c r="D33" s="28" t="s">
        <v>194</v>
      </c>
      <c r="E33" s="57" t="s">
        <v>195</v>
      </c>
      <c r="F33" s="69">
        <v>235.96</v>
      </c>
      <c r="G33" s="69">
        <v>25.5</v>
      </c>
      <c r="H33" s="69">
        <f t="shared" si="0"/>
        <v>6016.98</v>
      </c>
      <c r="I33" s="57">
        <v>1</v>
      </c>
      <c r="J33" s="58"/>
      <c r="K33" s="58"/>
      <c r="L33" s="59"/>
    </row>
    <row r="34" ht="26" spans="1:12">
      <c r="A34" s="54">
        <v>32</v>
      </c>
      <c r="B34" s="70" t="s">
        <v>196</v>
      </c>
      <c r="C34" s="55" t="s">
        <v>41</v>
      </c>
      <c r="D34" s="28" t="s">
        <v>197</v>
      </c>
      <c r="E34" s="57" t="s">
        <v>198</v>
      </c>
      <c r="F34" s="57">
        <v>584</v>
      </c>
      <c r="G34" s="57" t="s">
        <v>199</v>
      </c>
      <c r="H34" s="57">
        <v>19652</v>
      </c>
      <c r="I34" s="57">
        <v>1</v>
      </c>
      <c r="J34" s="58"/>
      <c r="K34" s="58"/>
      <c r="L34" s="59"/>
    </row>
    <row r="35" ht="42" spans="1:12">
      <c r="A35" s="54">
        <v>33</v>
      </c>
      <c r="B35" s="119" t="s">
        <v>43</v>
      </c>
      <c r="C35" s="60"/>
      <c r="D35" s="28" t="s">
        <v>200</v>
      </c>
      <c r="E35" s="57" t="s">
        <v>201</v>
      </c>
      <c r="F35" s="57">
        <f>333.5+120+430</f>
        <v>883.5</v>
      </c>
      <c r="G35" s="57" t="s">
        <v>202</v>
      </c>
      <c r="H35" s="57">
        <v>10236.3</v>
      </c>
      <c r="I35" s="57">
        <v>1</v>
      </c>
      <c r="J35" s="58"/>
      <c r="K35" s="58"/>
      <c r="L35" s="59"/>
    </row>
    <row r="36" spans="1:12">
      <c r="A36" s="54">
        <v>34</v>
      </c>
      <c r="B36" s="55" t="s">
        <v>203</v>
      </c>
      <c r="C36" s="60"/>
      <c r="D36" s="28" t="s">
        <v>204</v>
      </c>
      <c r="E36" s="57" t="s">
        <v>205</v>
      </c>
      <c r="F36" s="57">
        <v>229.8</v>
      </c>
      <c r="G36" s="57">
        <v>27.5</v>
      </c>
      <c r="H36" s="57">
        <v>6319.5</v>
      </c>
      <c r="I36" s="57">
        <v>1</v>
      </c>
      <c r="J36" s="58"/>
      <c r="K36" s="58"/>
      <c r="L36" s="59"/>
    </row>
    <row r="37" spans="1:12">
      <c r="A37" s="54">
        <v>35</v>
      </c>
      <c r="B37" s="28" t="s">
        <v>206</v>
      </c>
      <c r="C37" s="71" t="s">
        <v>207</v>
      </c>
      <c r="D37" s="28" t="s">
        <v>208</v>
      </c>
      <c r="E37" s="57" t="s">
        <v>209</v>
      </c>
      <c r="F37" s="57">
        <v>327.06</v>
      </c>
      <c r="G37" s="57">
        <v>30.5</v>
      </c>
      <c r="H37" s="57">
        <v>9975.3</v>
      </c>
      <c r="I37" s="57">
        <v>1</v>
      </c>
      <c r="J37" s="58"/>
      <c r="K37" s="58"/>
      <c r="L37" s="59"/>
    </row>
    <row r="38" spans="1:12">
      <c r="A38" s="54">
        <v>36</v>
      </c>
      <c r="B38" s="28" t="s">
        <v>210</v>
      </c>
      <c r="C38" s="71"/>
      <c r="D38" s="28" t="s">
        <v>211</v>
      </c>
      <c r="E38" s="57" t="s">
        <v>212</v>
      </c>
      <c r="F38" s="57">
        <v>81.08</v>
      </c>
      <c r="G38" s="57">
        <v>43.5</v>
      </c>
      <c r="H38" s="57">
        <f t="shared" si="0"/>
        <v>3526.98</v>
      </c>
      <c r="I38" s="57">
        <v>1</v>
      </c>
      <c r="J38" s="58"/>
      <c r="K38" s="58"/>
      <c r="L38" s="59"/>
    </row>
    <row r="39" spans="1:12">
      <c r="A39" s="54">
        <v>37</v>
      </c>
      <c r="B39" s="120" t="s">
        <v>49</v>
      </c>
      <c r="C39" s="71"/>
      <c r="D39" s="28" t="s">
        <v>211</v>
      </c>
      <c r="E39" s="57" t="s">
        <v>213</v>
      </c>
      <c r="F39" s="57">
        <v>156.12</v>
      </c>
      <c r="G39" s="57">
        <v>40.5</v>
      </c>
      <c r="H39" s="57">
        <v>6322.9</v>
      </c>
      <c r="I39" s="57">
        <v>1</v>
      </c>
      <c r="J39" s="58"/>
      <c r="K39" s="58"/>
      <c r="L39" s="59"/>
    </row>
    <row r="40" spans="1:12">
      <c r="A40" s="54">
        <v>38</v>
      </c>
      <c r="B40" s="67" t="s">
        <v>214</v>
      </c>
      <c r="C40" s="102"/>
      <c r="D40" s="28" t="s">
        <v>215</v>
      </c>
      <c r="E40" s="57" t="s">
        <v>216</v>
      </c>
      <c r="F40" s="69">
        <v>490.22</v>
      </c>
      <c r="G40" s="69">
        <v>24.5</v>
      </c>
      <c r="H40" s="73">
        <f t="shared" si="0"/>
        <v>12010.39</v>
      </c>
      <c r="I40" s="57">
        <v>1</v>
      </c>
      <c r="J40" s="58"/>
      <c r="K40" s="58"/>
      <c r="L40" s="59"/>
    </row>
    <row r="41" spans="1:12">
      <c r="A41" s="54">
        <v>39</v>
      </c>
      <c r="B41" s="72" t="s">
        <v>217</v>
      </c>
      <c r="C41" s="56" t="s">
        <v>218</v>
      </c>
      <c r="D41" s="28" t="s">
        <v>219</v>
      </c>
      <c r="E41" s="57" t="s">
        <v>220</v>
      </c>
      <c r="F41" s="73">
        <v>247</v>
      </c>
      <c r="G41" s="73">
        <v>10.5</v>
      </c>
      <c r="H41" s="73">
        <f t="shared" si="0"/>
        <v>2593.5</v>
      </c>
      <c r="I41" s="57">
        <v>1</v>
      </c>
      <c r="J41" s="58"/>
      <c r="K41" s="58"/>
      <c r="L41" s="59"/>
    </row>
    <row r="42" spans="1:12">
      <c r="A42" s="54">
        <v>40</v>
      </c>
      <c r="B42" s="60" t="s">
        <v>221</v>
      </c>
      <c r="C42" s="64"/>
      <c r="D42" s="28" t="s">
        <v>219</v>
      </c>
      <c r="E42" s="57" t="s">
        <v>220</v>
      </c>
      <c r="F42" s="73">
        <v>315.52</v>
      </c>
      <c r="G42" s="73">
        <v>25</v>
      </c>
      <c r="H42" s="73">
        <f t="shared" si="0"/>
        <v>7888</v>
      </c>
      <c r="I42" s="57">
        <v>1</v>
      </c>
      <c r="J42" s="58"/>
      <c r="K42" s="58"/>
      <c r="L42" s="59"/>
    </row>
    <row r="43" spans="1:12">
      <c r="A43" s="54">
        <v>41</v>
      </c>
      <c r="B43" s="55" t="s">
        <v>65</v>
      </c>
      <c r="C43" s="64" t="s">
        <v>222</v>
      </c>
      <c r="D43" s="28" t="s">
        <v>154</v>
      </c>
      <c r="E43" s="57" t="s">
        <v>223</v>
      </c>
      <c r="F43" s="73">
        <v>344.84</v>
      </c>
      <c r="G43" s="73">
        <v>30</v>
      </c>
      <c r="H43" s="73">
        <f t="shared" si="0"/>
        <v>10345.2</v>
      </c>
      <c r="I43" s="57">
        <v>1</v>
      </c>
      <c r="J43" s="58"/>
      <c r="K43" s="58"/>
      <c r="L43" s="59"/>
    </row>
    <row r="44" spans="1:12">
      <c r="A44" s="54">
        <v>42</v>
      </c>
      <c r="B44" s="60" t="s">
        <v>224</v>
      </c>
      <c r="C44" s="60" t="s">
        <v>225</v>
      </c>
      <c r="D44" s="28" t="s">
        <v>135</v>
      </c>
      <c r="E44" s="57" t="s">
        <v>161</v>
      </c>
      <c r="F44" s="57">
        <v>24</v>
      </c>
      <c r="G44" s="57">
        <v>34</v>
      </c>
      <c r="H44" s="57">
        <f t="shared" si="0"/>
        <v>816</v>
      </c>
      <c r="I44" s="57">
        <v>1</v>
      </c>
      <c r="J44" s="58"/>
      <c r="K44" s="58"/>
      <c r="L44" s="59"/>
    </row>
    <row r="45" spans="1:12">
      <c r="A45" s="54">
        <v>43</v>
      </c>
      <c r="B45" s="60" t="s">
        <v>226</v>
      </c>
      <c r="C45" s="60"/>
      <c r="D45" s="28" t="s">
        <v>154</v>
      </c>
      <c r="E45" s="57" t="s">
        <v>227</v>
      </c>
      <c r="F45" s="57">
        <v>35</v>
      </c>
      <c r="G45" s="57">
        <v>34</v>
      </c>
      <c r="H45" s="57">
        <f t="shared" si="0"/>
        <v>1190</v>
      </c>
      <c r="I45" s="57">
        <v>1</v>
      </c>
      <c r="J45" s="58"/>
      <c r="K45" s="58"/>
      <c r="L45" s="59"/>
    </row>
    <row r="46" spans="1:12">
      <c r="A46" s="54">
        <v>44</v>
      </c>
      <c r="B46" s="60" t="s">
        <v>228</v>
      </c>
      <c r="C46" s="60" t="s">
        <v>229</v>
      </c>
      <c r="D46" s="28" t="s">
        <v>160</v>
      </c>
      <c r="E46" s="57" t="s">
        <v>230</v>
      </c>
      <c r="F46" s="57">
        <v>30</v>
      </c>
      <c r="G46" s="57">
        <v>14</v>
      </c>
      <c r="H46" s="57">
        <f t="shared" si="0"/>
        <v>420</v>
      </c>
      <c r="I46" s="57">
        <v>1</v>
      </c>
      <c r="J46" s="58"/>
      <c r="K46" s="58"/>
      <c r="L46" s="59"/>
    </row>
    <row r="47" spans="1:12">
      <c r="A47" s="54">
        <v>45</v>
      </c>
      <c r="B47" s="60" t="s">
        <v>231</v>
      </c>
      <c r="C47" s="56" t="s">
        <v>232</v>
      </c>
      <c r="D47" s="28" t="s">
        <v>233</v>
      </c>
      <c r="E47" s="57" t="s">
        <v>234</v>
      </c>
      <c r="F47" s="57">
        <v>310.28</v>
      </c>
      <c r="G47" s="57">
        <v>15</v>
      </c>
      <c r="H47" s="57">
        <f t="shared" si="0"/>
        <v>4654.2</v>
      </c>
      <c r="I47" s="57">
        <v>1</v>
      </c>
      <c r="J47" s="58"/>
      <c r="K47" s="58"/>
      <c r="L47" s="59"/>
    </row>
    <row r="48" spans="1:12">
      <c r="A48" s="54">
        <v>46</v>
      </c>
      <c r="B48" s="60" t="s">
        <v>235</v>
      </c>
      <c r="C48" s="60" t="s">
        <v>236</v>
      </c>
      <c r="D48" s="28" t="s">
        <v>135</v>
      </c>
      <c r="E48" s="57" t="s">
        <v>147</v>
      </c>
      <c r="F48" s="57">
        <v>14</v>
      </c>
      <c r="G48" s="57">
        <v>25</v>
      </c>
      <c r="H48" s="57">
        <f t="shared" si="0"/>
        <v>350</v>
      </c>
      <c r="I48" s="57">
        <v>1</v>
      </c>
      <c r="J48" s="58"/>
      <c r="K48" s="58"/>
      <c r="L48" s="59"/>
    </row>
    <row r="49" spans="1:12">
      <c r="A49" s="54">
        <v>47</v>
      </c>
      <c r="B49" s="60" t="s">
        <v>237</v>
      </c>
      <c r="C49" s="60" t="s">
        <v>238</v>
      </c>
      <c r="D49" s="28" t="s">
        <v>154</v>
      </c>
      <c r="E49" s="57" t="s">
        <v>239</v>
      </c>
      <c r="F49" s="57">
        <v>20</v>
      </c>
      <c r="G49" s="57">
        <v>17.7</v>
      </c>
      <c r="H49" s="57">
        <f t="shared" si="0"/>
        <v>354</v>
      </c>
      <c r="I49" s="57">
        <v>1</v>
      </c>
      <c r="J49" s="58"/>
      <c r="K49" s="58"/>
      <c r="L49" s="59"/>
    </row>
    <row r="50" spans="1:12">
      <c r="A50" s="54">
        <v>48</v>
      </c>
      <c r="B50" s="60" t="s">
        <v>240</v>
      </c>
      <c r="C50" s="60" t="s">
        <v>238</v>
      </c>
      <c r="D50" s="74" t="s">
        <v>241</v>
      </c>
      <c r="E50" s="57" t="s">
        <v>242</v>
      </c>
      <c r="F50" s="57">
        <v>27</v>
      </c>
      <c r="G50" s="57">
        <v>20</v>
      </c>
      <c r="H50" s="57">
        <f t="shared" si="0"/>
        <v>540</v>
      </c>
      <c r="I50" s="57">
        <v>1</v>
      </c>
      <c r="J50" s="58"/>
      <c r="K50" s="58"/>
      <c r="L50" s="59"/>
    </row>
    <row r="51" ht="26" spans="1:12">
      <c r="A51" s="54">
        <v>49</v>
      </c>
      <c r="B51" s="60" t="s">
        <v>243</v>
      </c>
      <c r="C51" s="60" t="s">
        <v>244</v>
      </c>
      <c r="D51" s="28" t="s">
        <v>245</v>
      </c>
      <c r="E51" s="57" t="s">
        <v>246</v>
      </c>
      <c r="F51" s="57">
        <v>30</v>
      </c>
      <c r="G51" s="57">
        <v>17</v>
      </c>
      <c r="H51" s="57">
        <f t="shared" si="0"/>
        <v>510</v>
      </c>
      <c r="I51" s="57">
        <v>1</v>
      </c>
      <c r="J51" s="58"/>
      <c r="K51" s="58"/>
      <c r="L51" s="59"/>
    </row>
    <row r="52" spans="1:12">
      <c r="A52" s="54">
        <v>50</v>
      </c>
      <c r="B52" s="60" t="s">
        <v>247</v>
      </c>
      <c r="C52" s="60" t="s">
        <v>248</v>
      </c>
      <c r="D52" s="28" t="s">
        <v>154</v>
      </c>
      <c r="E52" s="57" t="s">
        <v>249</v>
      </c>
      <c r="F52" s="57">
        <v>304.5</v>
      </c>
      <c r="G52" s="57">
        <v>32</v>
      </c>
      <c r="H52" s="57">
        <f t="shared" si="0"/>
        <v>9744</v>
      </c>
      <c r="I52" s="57">
        <v>1</v>
      </c>
      <c r="J52" s="58"/>
      <c r="K52" s="58"/>
      <c r="L52" s="59"/>
    </row>
    <row r="53" spans="1:12">
      <c r="A53" s="54">
        <v>51</v>
      </c>
      <c r="B53" s="55" t="s">
        <v>82</v>
      </c>
      <c r="C53" s="60" t="s">
        <v>218</v>
      </c>
      <c r="D53" s="28" t="s">
        <v>250</v>
      </c>
      <c r="E53" s="57" t="s">
        <v>251</v>
      </c>
      <c r="F53" s="57">
        <v>361.4</v>
      </c>
      <c r="G53" s="57">
        <v>35.25</v>
      </c>
      <c r="H53" s="57">
        <f t="shared" si="0"/>
        <v>12739.35</v>
      </c>
      <c r="I53" s="57">
        <v>1</v>
      </c>
      <c r="J53" s="58"/>
      <c r="K53" s="58"/>
      <c r="L53" s="59"/>
    </row>
    <row r="54" spans="1:12">
      <c r="A54" s="54">
        <v>52</v>
      </c>
      <c r="B54" s="60" t="s">
        <v>252</v>
      </c>
      <c r="C54" s="60" t="s">
        <v>253</v>
      </c>
      <c r="D54" s="28" t="s">
        <v>254</v>
      </c>
      <c r="E54" s="57" t="s">
        <v>255</v>
      </c>
      <c r="F54" s="57">
        <v>49.6</v>
      </c>
      <c r="G54" s="57">
        <v>31</v>
      </c>
      <c r="H54" s="57">
        <f t="shared" si="0"/>
        <v>1537.6</v>
      </c>
      <c r="I54" s="57">
        <v>1</v>
      </c>
      <c r="J54" s="58"/>
      <c r="K54" s="58"/>
      <c r="L54" s="59"/>
    </row>
    <row r="55" spans="1:12">
      <c r="A55" s="54">
        <v>53</v>
      </c>
      <c r="B55" s="60" t="s">
        <v>256</v>
      </c>
      <c r="C55" s="60" t="s">
        <v>257</v>
      </c>
      <c r="D55" s="28" t="s">
        <v>258</v>
      </c>
      <c r="E55" s="57" t="s">
        <v>259</v>
      </c>
      <c r="F55" s="57">
        <v>94</v>
      </c>
      <c r="G55" s="57">
        <v>26</v>
      </c>
      <c r="H55" s="57">
        <f t="shared" si="0"/>
        <v>2444</v>
      </c>
      <c r="I55" s="57">
        <v>1</v>
      </c>
      <c r="J55" s="58"/>
      <c r="K55" s="58"/>
      <c r="L55" s="75"/>
    </row>
    <row r="56" spans="1:12">
      <c r="A56" s="54">
        <v>54</v>
      </c>
      <c r="B56" s="60" t="s">
        <v>260</v>
      </c>
      <c r="C56" s="60" t="s">
        <v>261</v>
      </c>
      <c r="D56" s="28" t="s">
        <v>262</v>
      </c>
      <c r="E56" s="57" t="s">
        <v>263</v>
      </c>
      <c r="F56" s="57">
        <f>(2*16.75)+2*((5.5+6+6+4)+(4+10*8.5))</f>
        <v>254.5</v>
      </c>
      <c r="G56" s="57">
        <v>4</v>
      </c>
      <c r="H56" s="57">
        <f t="shared" si="0"/>
        <v>1018</v>
      </c>
      <c r="I56" s="57">
        <v>1</v>
      </c>
      <c r="J56" s="58"/>
      <c r="K56" s="58"/>
      <c r="L56" s="75"/>
    </row>
    <row r="57" spans="1:12">
      <c r="A57" s="54">
        <v>55</v>
      </c>
      <c r="B57" s="60" t="s">
        <v>264</v>
      </c>
      <c r="C57" s="60" t="s">
        <v>261</v>
      </c>
      <c r="D57" s="28" t="s">
        <v>262</v>
      </c>
      <c r="E57" s="57" t="s">
        <v>265</v>
      </c>
      <c r="F57" s="57">
        <f>20+32+20+2*(6*8+3*6)</f>
        <v>204</v>
      </c>
      <c r="G57" s="57" t="s">
        <v>266</v>
      </c>
      <c r="H57" s="57">
        <f>F57*4</f>
        <v>816</v>
      </c>
      <c r="I57" s="57">
        <v>1</v>
      </c>
      <c r="J57" s="58"/>
      <c r="K57" s="58"/>
      <c r="L57" s="75"/>
    </row>
    <row r="58" spans="1:12">
      <c r="A58" s="54">
        <v>56</v>
      </c>
      <c r="B58" s="60" t="s">
        <v>267</v>
      </c>
      <c r="C58" s="60" t="s">
        <v>261</v>
      </c>
      <c r="D58" s="28" t="s">
        <v>262</v>
      </c>
      <c r="E58" s="57" t="s">
        <v>268</v>
      </c>
      <c r="F58" s="57">
        <f>2*34.5+(4+7*10+2*6)+(2*6+5)+(3.5+7*10+2*6)</f>
        <v>257.5</v>
      </c>
      <c r="G58" s="57" t="s">
        <v>269</v>
      </c>
      <c r="H58" s="57">
        <f>F58*3.5</f>
        <v>901.25</v>
      </c>
      <c r="I58" s="57">
        <v>1</v>
      </c>
      <c r="J58" s="58"/>
      <c r="K58" s="58"/>
      <c r="L58" s="75"/>
    </row>
    <row r="59" spans="1:12">
      <c r="A59" s="54">
        <v>57</v>
      </c>
      <c r="B59" s="60" t="s">
        <v>270</v>
      </c>
      <c r="C59" s="60" t="s">
        <v>261</v>
      </c>
      <c r="D59" s="28" t="s">
        <v>262</v>
      </c>
      <c r="E59" s="57" t="s">
        <v>271</v>
      </c>
      <c r="F59" s="57">
        <f>2*35+2*((3*6+5)+(4+8*8.5+2*6))</f>
        <v>284</v>
      </c>
      <c r="G59" s="57" t="s">
        <v>269</v>
      </c>
      <c r="H59" s="57">
        <f>F59*3.5</f>
        <v>994</v>
      </c>
      <c r="I59" s="57">
        <v>1</v>
      </c>
      <c r="J59" s="58"/>
      <c r="K59" s="58"/>
      <c r="L59" s="75"/>
    </row>
    <row r="60" ht="24" spans="1:12">
      <c r="A60" s="54">
        <v>1</v>
      </c>
      <c r="B60" s="60" t="s">
        <v>272</v>
      </c>
      <c r="C60" s="60"/>
      <c r="D60" s="28" t="s">
        <v>273</v>
      </c>
      <c r="E60" s="57"/>
      <c r="F60" s="57">
        <v>260</v>
      </c>
      <c r="G60" s="76">
        <v>3</v>
      </c>
      <c r="H60" s="76">
        <f>F60*G60</f>
        <v>780</v>
      </c>
      <c r="I60" s="57">
        <v>1</v>
      </c>
      <c r="J60" s="58"/>
      <c r="K60" s="58"/>
      <c r="L60" s="75"/>
    </row>
    <row r="61" ht="23.5" spans="1:12">
      <c r="A61" s="54">
        <v>2</v>
      </c>
      <c r="B61" s="60" t="s">
        <v>274</v>
      </c>
      <c r="C61" s="60"/>
      <c r="D61" s="28" t="s">
        <v>273</v>
      </c>
      <c r="E61" s="57"/>
      <c r="F61" s="57">
        <v>354</v>
      </c>
      <c r="G61" s="76">
        <v>3</v>
      </c>
      <c r="H61" s="76">
        <f>F61*G61</f>
        <v>1062</v>
      </c>
      <c r="I61" s="57">
        <v>1</v>
      </c>
      <c r="J61" s="58"/>
      <c r="K61" s="58"/>
      <c r="L61" s="75"/>
    </row>
    <row r="62" ht="23.5" spans="1:12">
      <c r="A62" s="54">
        <v>3</v>
      </c>
      <c r="B62" s="60" t="s">
        <v>275</v>
      </c>
      <c r="C62" s="60"/>
      <c r="D62" s="28" t="s">
        <v>273</v>
      </c>
      <c r="E62" s="57"/>
      <c r="F62" s="57">
        <v>538</v>
      </c>
      <c r="G62" s="76">
        <v>3</v>
      </c>
      <c r="H62" s="76">
        <f>F62*G62</f>
        <v>1614</v>
      </c>
      <c r="I62" s="57">
        <v>1</v>
      </c>
      <c r="J62" s="58"/>
      <c r="K62" s="58"/>
      <c r="L62" s="75"/>
    </row>
    <row r="63" ht="14.75" spans="1:12">
      <c r="A63" s="77" t="s">
        <v>276</v>
      </c>
      <c r="B63" s="78"/>
      <c r="C63" s="78"/>
      <c r="D63" s="78"/>
      <c r="E63" s="78"/>
      <c r="F63" s="78"/>
      <c r="G63" s="78"/>
      <c r="H63" s="78"/>
      <c r="I63" s="78"/>
      <c r="J63" s="79"/>
      <c r="K63" s="80">
        <f>SUM(K3:K62)</f>
        <v>0</v>
      </c>
      <c r="L63" s="81"/>
    </row>
  </sheetData>
  <mergeCells count="12">
    <mergeCell ref="A1:L1"/>
    <mergeCell ref="A63:J63"/>
    <mergeCell ref="C3:C4"/>
    <mergeCell ref="C6:C10"/>
    <mergeCell ref="C11:C12"/>
    <mergeCell ref="C13:C15"/>
    <mergeCell ref="C17:C20"/>
    <mergeCell ref="C25:C32"/>
    <mergeCell ref="C34:C36"/>
    <mergeCell ref="C37:C40"/>
    <mergeCell ref="C41:C42"/>
    <mergeCell ref="C44:C45"/>
  </mergeCells>
  <dataValidations count="1">
    <dataValidation allowBlank="1" showInputMessage="1" showErrorMessage="1" sqref="D2 D37:D45 D51:D55"/>
  </dataValidations>
  <printOptions horizontalCentered="1" verticalCentered="1"/>
  <pageMargins left="0.708661417322835" right="0.708661417322835" top="0.748031496062992" bottom="0.748031496062992" header="0.31496062992126" footer="0.31496062992126"/>
  <pageSetup paperSize="9" scale="53" orientation="landscape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74"/>
  <sheetViews>
    <sheetView zoomScale="85" zoomScaleNormal="85" topLeftCell="A2" workbookViewId="0">
      <pane xSplit="4" ySplit="1" topLeftCell="O27" activePane="bottomRight" state="frozen"/>
      <selection/>
      <selection pane="topRight"/>
      <selection pane="bottomLeft"/>
      <selection pane="bottomRight" activeCell="AG23" sqref="AG23"/>
    </sheetView>
  </sheetViews>
  <sheetFormatPr defaultColWidth="9" defaultRowHeight="14"/>
  <cols>
    <col min="1" max="1" width="5.20833333333333" style="1" customWidth="1"/>
    <col min="2" max="2" width="26" style="1" customWidth="1"/>
    <col min="3" max="3" width="8.35833333333333" style="1" customWidth="1"/>
    <col min="4" max="4" width="9.35833333333333" style="83" customWidth="1"/>
    <col min="5" max="5" width="9.14166666666667" style="1"/>
    <col min="6" max="6" width="8.14166666666667" style="1" customWidth="1"/>
    <col min="7" max="7" width="8.70833333333333" style="1" customWidth="1"/>
    <col min="8" max="8" width="6.35833333333333" style="1" customWidth="1"/>
    <col min="9" max="9" width="6.85833333333333" style="1" customWidth="1"/>
    <col min="10" max="10" width="6.64166666666667" style="1" customWidth="1"/>
    <col min="11" max="11" width="7.70833333333333" style="1" customWidth="1"/>
    <col min="12" max="12" width="7.64166666666667" style="1" customWidth="1"/>
    <col min="13" max="13" width="7.35833333333333" style="1" customWidth="1"/>
    <col min="14" max="14" width="6.20833333333333" style="1" customWidth="1"/>
    <col min="15" max="15" width="6.35833333333333" style="1" customWidth="1"/>
    <col min="16" max="16" width="6.64166666666667" style="1" customWidth="1"/>
    <col min="17" max="17" width="6.20833333333333" style="1" customWidth="1"/>
    <col min="18" max="19" width="6.64166666666667" style="1" customWidth="1"/>
    <col min="20" max="20" width="7.14166666666667" style="1" customWidth="1"/>
    <col min="21" max="22" width="6" style="1" customWidth="1"/>
    <col min="23" max="23" width="6.85833333333333" style="1" customWidth="1"/>
    <col min="24" max="24" width="8.14166666666667" style="1" customWidth="1"/>
    <col min="25" max="25" width="6.35833333333333" style="1" customWidth="1"/>
    <col min="26" max="26" width="7.14166666666667" style="1" customWidth="1"/>
    <col min="27" max="27" width="8.14166666666667" style="1" customWidth="1"/>
    <col min="28" max="28" width="7.28333333333333" style="1" customWidth="1"/>
    <col min="29" max="29" width="7.14166666666667" style="1" customWidth="1"/>
    <col min="30" max="30" width="8.14166666666667" style="1" customWidth="1"/>
    <col min="31" max="31" width="6.64166666666667" style="1" customWidth="1"/>
    <col min="32" max="32" width="7.14166666666667" style="1" customWidth="1"/>
    <col min="33" max="33" width="9.64166666666667" style="1" customWidth="1"/>
    <col min="34" max="34" width="7" style="1" customWidth="1"/>
    <col min="35" max="42" width="7" style="1" hidden="1" customWidth="1"/>
    <col min="43" max="43" width="7.35833333333333" style="1" hidden="1" customWidth="1"/>
    <col min="44" max="44" width="6.85833333333333" style="1" customWidth="1"/>
    <col min="45" max="46" width="9.14166666666667" style="1"/>
    <col min="47" max="47" width="10.1416666666667" style="1" customWidth="1"/>
    <col min="48" max="16384" width="9.14166666666667" style="1"/>
  </cols>
  <sheetData>
    <row r="1" ht="36" customHeight="1" spans="1:47">
      <c r="A1" s="84" t="s">
        <v>277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</row>
    <row r="2" ht="22.5" customHeight="1" spans="1:47">
      <c r="A2" s="85" t="s">
        <v>1</v>
      </c>
      <c r="B2" s="85" t="s">
        <v>2</v>
      </c>
      <c r="C2" s="86" t="s">
        <v>278</v>
      </c>
      <c r="D2" s="96" t="s">
        <v>279</v>
      </c>
      <c r="E2" s="88" t="s">
        <v>280</v>
      </c>
      <c r="F2" s="88"/>
      <c r="G2" s="88"/>
      <c r="H2" s="88" t="s">
        <v>281</v>
      </c>
      <c r="I2" s="88"/>
      <c r="J2" s="88"/>
      <c r="K2" s="89" t="s">
        <v>282</v>
      </c>
      <c r="L2" s="89"/>
      <c r="M2" s="89"/>
      <c r="N2" s="88" t="s">
        <v>283</v>
      </c>
      <c r="O2" s="88"/>
      <c r="P2" s="88"/>
      <c r="Q2" s="89" t="s">
        <v>284</v>
      </c>
      <c r="R2" s="89"/>
      <c r="S2" s="89"/>
      <c r="T2" s="89" t="s">
        <v>285</v>
      </c>
      <c r="U2" s="89"/>
      <c r="V2" s="89"/>
      <c r="W2" s="88" t="s">
        <v>286</v>
      </c>
      <c r="X2" s="88"/>
      <c r="Y2" s="88"/>
      <c r="Z2" s="88" t="s">
        <v>287</v>
      </c>
      <c r="AA2" s="88"/>
      <c r="AB2" s="88"/>
      <c r="AC2" s="90" t="s">
        <v>288</v>
      </c>
      <c r="AD2" s="90"/>
      <c r="AE2" s="90"/>
      <c r="AF2" s="88" t="s">
        <v>289</v>
      </c>
      <c r="AG2" s="88"/>
      <c r="AH2" s="88"/>
      <c r="AI2" s="91" t="s">
        <v>290</v>
      </c>
      <c r="AJ2" s="92"/>
      <c r="AK2" s="93"/>
      <c r="AL2" s="91" t="s">
        <v>291</v>
      </c>
      <c r="AM2" s="92"/>
      <c r="AN2" s="93"/>
      <c r="AO2" s="91" t="s">
        <v>292</v>
      </c>
      <c r="AP2" s="92"/>
      <c r="AQ2" s="93"/>
      <c r="AR2" s="88" t="s">
        <v>293</v>
      </c>
      <c r="AS2" s="88"/>
      <c r="AT2" s="88"/>
      <c r="AU2" s="94" t="s">
        <v>294</v>
      </c>
    </row>
    <row r="3" ht="43.4" customHeight="1" spans="1:47">
      <c r="A3" s="85"/>
      <c r="B3" s="85"/>
      <c r="C3" s="95"/>
      <c r="D3" s="96"/>
      <c r="E3" s="88" t="s">
        <v>295</v>
      </c>
      <c r="F3" s="91" t="s">
        <v>296</v>
      </c>
      <c r="G3" s="88" t="s">
        <v>297</v>
      </c>
      <c r="H3" s="88" t="s">
        <v>298</v>
      </c>
      <c r="I3" s="91" t="s">
        <v>299</v>
      </c>
      <c r="J3" s="88" t="s">
        <v>297</v>
      </c>
      <c r="K3" s="88" t="s">
        <v>300</v>
      </c>
      <c r="L3" s="91" t="s">
        <v>301</v>
      </c>
      <c r="M3" s="88" t="s">
        <v>297</v>
      </c>
      <c r="N3" s="88" t="s">
        <v>298</v>
      </c>
      <c r="O3" s="91" t="s">
        <v>299</v>
      </c>
      <c r="P3" s="88" t="s">
        <v>297</v>
      </c>
      <c r="Q3" s="88" t="s">
        <v>298</v>
      </c>
      <c r="R3" s="91" t="s">
        <v>299</v>
      </c>
      <c r="S3" s="88" t="s">
        <v>297</v>
      </c>
      <c r="T3" s="88" t="s">
        <v>298</v>
      </c>
      <c r="U3" s="91" t="s">
        <v>299</v>
      </c>
      <c r="V3" s="88" t="s">
        <v>297</v>
      </c>
      <c r="W3" s="88" t="s">
        <v>302</v>
      </c>
      <c r="X3" s="91" t="s">
        <v>303</v>
      </c>
      <c r="Y3" s="88" t="s">
        <v>297</v>
      </c>
      <c r="Z3" s="88" t="s">
        <v>302</v>
      </c>
      <c r="AA3" s="91" t="s">
        <v>303</v>
      </c>
      <c r="AB3" s="88" t="s">
        <v>297</v>
      </c>
      <c r="AC3" s="88" t="s">
        <v>302</v>
      </c>
      <c r="AD3" s="91" t="s">
        <v>303</v>
      </c>
      <c r="AE3" s="88" t="s">
        <v>297</v>
      </c>
      <c r="AF3" s="88" t="s">
        <v>298</v>
      </c>
      <c r="AG3" s="91" t="s">
        <v>299</v>
      </c>
      <c r="AH3" s="88" t="s">
        <v>297</v>
      </c>
      <c r="AI3" s="88" t="s">
        <v>304</v>
      </c>
      <c r="AJ3" s="88" t="s">
        <v>305</v>
      </c>
      <c r="AK3" s="88" t="s">
        <v>297</v>
      </c>
      <c r="AL3" s="88" t="s">
        <v>304</v>
      </c>
      <c r="AM3" s="88" t="s">
        <v>305</v>
      </c>
      <c r="AN3" s="88" t="s">
        <v>297</v>
      </c>
      <c r="AO3" s="88" t="s">
        <v>306</v>
      </c>
      <c r="AP3" s="88" t="s">
        <v>307</v>
      </c>
      <c r="AQ3" s="88" t="s">
        <v>297</v>
      </c>
      <c r="AR3" s="88" t="s">
        <v>7</v>
      </c>
      <c r="AS3" s="91" t="s">
        <v>308</v>
      </c>
      <c r="AT3" s="88" t="s">
        <v>297</v>
      </c>
      <c r="AU3" s="97"/>
    </row>
    <row r="4" spans="1:47">
      <c r="A4" s="85" t="s">
        <v>309</v>
      </c>
      <c r="B4" s="98" t="s">
        <v>310</v>
      </c>
      <c r="C4" s="99"/>
      <c r="D4" s="100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101"/>
    </row>
    <row r="5" spans="1:47">
      <c r="A5" s="24">
        <v>1</v>
      </c>
      <c r="B5" s="21" t="s">
        <v>12</v>
      </c>
      <c r="C5" s="21" t="s">
        <v>311</v>
      </c>
      <c r="D5" s="28">
        <v>361</v>
      </c>
      <c r="E5" s="24">
        <f>D5</f>
        <v>361</v>
      </c>
      <c r="F5" s="24"/>
      <c r="G5" s="24">
        <f t="shared" ref="G5:G61" si="0">E5*F5</f>
        <v>0</v>
      </c>
      <c r="H5" s="24">
        <v>50</v>
      </c>
      <c r="I5" s="24"/>
      <c r="J5" s="24">
        <f t="shared" ref="J5:J56" si="1">H5*I5</f>
        <v>0</v>
      </c>
      <c r="K5" s="26">
        <v>160</v>
      </c>
      <c r="L5" s="24"/>
      <c r="M5" s="24">
        <f t="shared" ref="M5:M34" si="2">K5*L5</f>
        <v>0</v>
      </c>
      <c r="N5" s="26">
        <f>K5*0.3</f>
        <v>48</v>
      </c>
      <c r="O5" s="24"/>
      <c r="P5" s="24">
        <f t="shared" ref="P5:P34" si="3">N5*O5</f>
        <v>0</v>
      </c>
      <c r="Q5" s="26">
        <v>120</v>
      </c>
      <c r="R5" s="24"/>
      <c r="S5" s="24">
        <f t="shared" ref="S5:S34" si="4">Q5*R5</f>
        <v>0</v>
      </c>
      <c r="T5" s="26">
        <f>K5/10*10</f>
        <v>160</v>
      </c>
      <c r="U5" s="24"/>
      <c r="V5" s="24">
        <f t="shared" ref="V5:V31" si="5">T5*U5</f>
        <v>0</v>
      </c>
      <c r="W5" s="24">
        <v>65</v>
      </c>
      <c r="X5" s="24"/>
      <c r="Y5" s="24">
        <f t="shared" ref="Y5:Y31" si="6">W5*X5</f>
        <v>0</v>
      </c>
      <c r="Z5" s="24">
        <f>W5</f>
        <v>65</v>
      </c>
      <c r="AA5" s="24"/>
      <c r="AB5" s="24">
        <f t="shared" ref="AB5:AB31" si="7">Z5*AA5</f>
        <v>0</v>
      </c>
      <c r="AC5" s="24">
        <v>0</v>
      </c>
      <c r="AD5" s="24"/>
      <c r="AE5" s="24">
        <f t="shared" ref="AE5:AE31" si="8">AC5*AD5</f>
        <v>0</v>
      </c>
      <c r="AF5" s="24">
        <v>159</v>
      </c>
      <c r="AG5" s="24"/>
      <c r="AH5" s="24">
        <f t="shared" ref="AH5:AH31" si="9">AF5*AG5</f>
        <v>0</v>
      </c>
      <c r="AI5" s="24"/>
      <c r="AJ5" s="24"/>
      <c r="AK5" s="24"/>
      <c r="AL5" s="24"/>
      <c r="AM5" s="24"/>
      <c r="AN5" s="24"/>
      <c r="AO5" s="24"/>
      <c r="AP5" s="24"/>
      <c r="AQ5" s="24"/>
      <c r="AR5" s="24">
        <v>1</v>
      </c>
      <c r="AS5" s="24"/>
      <c r="AT5" s="24">
        <f>AR5*AS5</f>
        <v>0</v>
      </c>
      <c r="AU5" s="26">
        <f t="shared" ref="AU5:AU61" si="10">G5+AE5+J5+AH5+V5+M5+P5+S5+Y5+AB5+AT5+AK5+AN5+AQ5</f>
        <v>0</v>
      </c>
    </row>
    <row r="6" spans="1:47">
      <c r="A6" s="24">
        <v>2</v>
      </c>
      <c r="B6" s="21" t="s">
        <v>312</v>
      </c>
      <c r="C6" s="21" t="s">
        <v>313</v>
      </c>
      <c r="D6" s="28">
        <v>40</v>
      </c>
      <c r="E6" s="24">
        <f t="shared" ref="E6:E61" si="11">D6</f>
        <v>40</v>
      </c>
      <c r="F6" s="24"/>
      <c r="G6" s="24">
        <f t="shared" si="0"/>
        <v>0</v>
      </c>
      <c r="H6" s="24">
        <v>20</v>
      </c>
      <c r="I6" s="24"/>
      <c r="J6" s="24">
        <f t="shared" si="1"/>
        <v>0</v>
      </c>
      <c r="K6" s="26">
        <v>80</v>
      </c>
      <c r="L6" s="24"/>
      <c r="M6" s="24">
        <f t="shared" si="2"/>
        <v>0</v>
      </c>
      <c r="N6" s="26">
        <f t="shared" ref="N6:N61" si="12">K6*0.3</f>
        <v>24</v>
      </c>
      <c r="O6" s="24"/>
      <c r="P6" s="24">
        <f t="shared" si="3"/>
        <v>0</v>
      </c>
      <c r="Q6" s="26">
        <v>60</v>
      </c>
      <c r="R6" s="24"/>
      <c r="S6" s="24">
        <f t="shared" si="4"/>
        <v>0</v>
      </c>
      <c r="T6" s="26">
        <f t="shared" ref="T6:T61" si="13">K6/10*10</f>
        <v>80</v>
      </c>
      <c r="U6" s="24"/>
      <c r="V6" s="24">
        <f t="shared" si="5"/>
        <v>0</v>
      </c>
      <c r="W6" s="24">
        <v>5</v>
      </c>
      <c r="X6" s="24"/>
      <c r="Y6" s="24">
        <f t="shared" si="6"/>
        <v>0</v>
      </c>
      <c r="Z6" s="24">
        <f t="shared" ref="Z6:Z61" si="14">W6</f>
        <v>5</v>
      </c>
      <c r="AA6" s="24"/>
      <c r="AB6" s="24">
        <f t="shared" si="7"/>
        <v>0</v>
      </c>
      <c r="AC6" s="24">
        <v>0</v>
      </c>
      <c r="AD6" s="24"/>
      <c r="AE6" s="24">
        <f t="shared" si="8"/>
        <v>0</v>
      </c>
      <c r="AF6" s="24">
        <v>15</v>
      </c>
      <c r="AG6" s="24"/>
      <c r="AH6" s="24">
        <f t="shared" si="9"/>
        <v>0</v>
      </c>
      <c r="AI6" s="24"/>
      <c r="AJ6" s="24"/>
      <c r="AK6" s="24"/>
      <c r="AL6" s="24"/>
      <c r="AM6" s="24"/>
      <c r="AN6" s="24"/>
      <c r="AO6" s="24"/>
      <c r="AP6" s="24"/>
      <c r="AQ6" s="24"/>
      <c r="AR6" s="24">
        <v>1</v>
      </c>
      <c r="AS6" s="24"/>
      <c r="AT6" s="24">
        <f t="shared" ref="AT6:AT61" si="15">AR6*AS6</f>
        <v>0</v>
      </c>
      <c r="AU6" s="26">
        <f t="shared" si="10"/>
        <v>0</v>
      </c>
    </row>
    <row r="7" spans="1:47">
      <c r="A7" s="24">
        <v>3</v>
      </c>
      <c r="B7" s="21" t="s">
        <v>15</v>
      </c>
      <c r="C7" s="21" t="s">
        <v>311</v>
      </c>
      <c r="D7" s="28">
        <v>258.96</v>
      </c>
      <c r="E7" s="24">
        <f t="shared" si="11"/>
        <v>258.96</v>
      </c>
      <c r="F7" s="24"/>
      <c r="G7" s="24">
        <f t="shared" si="0"/>
        <v>0</v>
      </c>
      <c r="H7" s="24">
        <v>50</v>
      </c>
      <c r="I7" s="24"/>
      <c r="J7" s="24">
        <f t="shared" si="1"/>
        <v>0</v>
      </c>
      <c r="K7" s="26">
        <v>160</v>
      </c>
      <c r="L7" s="24"/>
      <c r="M7" s="24">
        <f t="shared" si="2"/>
        <v>0</v>
      </c>
      <c r="N7" s="26">
        <f t="shared" si="12"/>
        <v>48</v>
      </c>
      <c r="O7" s="24"/>
      <c r="P7" s="24">
        <f t="shared" si="3"/>
        <v>0</v>
      </c>
      <c r="Q7" s="26">
        <v>120</v>
      </c>
      <c r="R7" s="24"/>
      <c r="S7" s="24">
        <f t="shared" si="4"/>
        <v>0</v>
      </c>
      <c r="T7" s="26">
        <f t="shared" si="13"/>
        <v>160</v>
      </c>
      <c r="U7" s="24"/>
      <c r="V7" s="24">
        <f t="shared" si="5"/>
        <v>0</v>
      </c>
      <c r="W7" s="24">
        <v>45</v>
      </c>
      <c r="X7" s="24"/>
      <c r="Y7" s="24">
        <f t="shared" si="6"/>
        <v>0</v>
      </c>
      <c r="Z7" s="24">
        <f t="shared" si="14"/>
        <v>45</v>
      </c>
      <c r="AA7" s="24"/>
      <c r="AB7" s="24">
        <f t="shared" si="7"/>
        <v>0</v>
      </c>
      <c r="AC7" s="24">
        <v>0</v>
      </c>
      <c r="AD7" s="24"/>
      <c r="AE7" s="24">
        <f t="shared" si="8"/>
        <v>0</v>
      </c>
      <c r="AF7" s="24">
        <v>111</v>
      </c>
      <c r="AG7" s="24"/>
      <c r="AH7" s="24">
        <f t="shared" si="9"/>
        <v>0</v>
      </c>
      <c r="AI7" s="24"/>
      <c r="AJ7" s="24"/>
      <c r="AK7" s="24"/>
      <c r="AL7" s="24"/>
      <c r="AM7" s="24"/>
      <c r="AN7" s="24"/>
      <c r="AO7" s="24"/>
      <c r="AP7" s="24"/>
      <c r="AQ7" s="24"/>
      <c r="AR7" s="24">
        <v>1</v>
      </c>
      <c r="AS7" s="24"/>
      <c r="AT7" s="24">
        <f t="shared" si="15"/>
        <v>0</v>
      </c>
      <c r="AU7" s="26">
        <f t="shared" si="10"/>
        <v>0</v>
      </c>
    </row>
    <row r="8" spans="1:47">
      <c r="A8" s="24">
        <v>4</v>
      </c>
      <c r="B8" s="21" t="s">
        <v>17</v>
      </c>
      <c r="C8" s="21" t="s">
        <v>311</v>
      </c>
      <c r="D8" s="28">
        <v>660</v>
      </c>
      <c r="E8" s="24">
        <f t="shared" si="11"/>
        <v>660</v>
      </c>
      <c r="F8" s="24"/>
      <c r="G8" s="24">
        <f t="shared" si="0"/>
        <v>0</v>
      </c>
      <c r="H8" s="24">
        <v>50</v>
      </c>
      <c r="I8" s="24"/>
      <c r="J8" s="24">
        <f t="shared" si="1"/>
        <v>0</v>
      </c>
      <c r="K8" s="26">
        <v>160</v>
      </c>
      <c r="L8" s="24"/>
      <c r="M8" s="24">
        <f t="shared" si="2"/>
        <v>0</v>
      </c>
      <c r="N8" s="26">
        <f t="shared" si="12"/>
        <v>48</v>
      </c>
      <c r="O8" s="24"/>
      <c r="P8" s="24">
        <f t="shared" si="3"/>
        <v>0</v>
      </c>
      <c r="Q8" s="26">
        <v>120</v>
      </c>
      <c r="R8" s="24"/>
      <c r="S8" s="24">
        <f t="shared" si="4"/>
        <v>0</v>
      </c>
      <c r="T8" s="26">
        <f t="shared" si="13"/>
        <v>160</v>
      </c>
      <c r="U8" s="24"/>
      <c r="V8" s="24">
        <f t="shared" si="5"/>
        <v>0</v>
      </c>
      <c r="W8" s="24">
        <v>100</v>
      </c>
      <c r="X8" s="24"/>
      <c r="Y8" s="24">
        <f t="shared" si="6"/>
        <v>0</v>
      </c>
      <c r="Z8" s="24">
        <f t="shared" si="14"/>
        <v>100</v>
      </c>
      <c r="AA8" s="24"/>
      <c r="AB8" s="24">
        <f t="shared" si="7"/>
        <v>0</v>
      </c>
      <c r="AC8" s="24">
        <v>0</v>
      </c>
      <c r="AD8" s="24"/>
      <c r="AE8" s="24">
        <f t="shared" si="8"/>
        <v>0</v>
      </c>
      <c r="AF8" s="24">
        <v>243</v>
      </c>
      <c r="AG8" s="24"/>
      <c r="AH8" s="24">
        <f t="shared" si="9"/>
        <v>0</v>
      </c>
      <c r="AI8" s="24"/>
      <c r="AJ8" s="24"/>
      <c r="AK8" s="24"/>
      <c r="AL8" s="24"/>
      <c r="AM8" s="24"/>
      <c r="AN8" s="24"/>
      <c r="AO8" s="24"/>
      <c r="AP8" s="24"/>
      <c r="AQ8" s="24"/>
      <c r="AR8" s="24">
        <v>1</v>
      </c>
      <c r="AS8" s="24"/>
      <c r="AT8" s="24">
        <f t="shared" si="15"/>
        <v>0</v>
      </c>
      <c r="AU8" s="26">
        <f t="shared" si="10"/>
        <v>0</v>
      </c>
    </row>
    <row r="9" spans="1:47">
      <c r="A9" s="24">
        <v>5</v>
      </c>
      <c r="B9" s="21" t="s">
        <v>314</v>
      </c>
      <c r="C9" s="21" t="s">
        <v>315</v>
      </c>
      <c r="D9" s="102">
        <v>54</v>
      </c>
      <c r="E9" s="24">
        <f t="shared" si="11"/>
        <v>54</v>
      </c>
      <c r="F9" s="24"/>
      <c r="G9" s="24">
        <f t="shared" si="0"/>
        <v>0</v>
      </c>
      <c r="H9" s="24">
        <v>15</v>
      </c>
      <c r="I9" s="24"/>
      <c r="J9" s="24">
        <f t="shared" si="1"/>
        <v>0</v>
      </c>
      <c r="K9" s="26">
        <v>60</v>
      </c>
      <c r="L9" s="24"/>
      <c r="M9" s="24">
        <f t="shared" si="2"/>
        <v>0</v>
      </c>
      <c r="N9" s="26">
        <f t="shared" si="12"/>
        <v>18</v>
      </c>
      <c r="O9" s="24"/>
      <c r="P9" s="24">
        <f t="shared" si="3"/>
        <v>0</v>
      </c>
      <c r="Q9" s="26">
        <v>60</v>
      </c>
      <c r="R9" s="24"/>
      <c r="S9" s="24">
        <f t="shared" si="4"/>
        <v>0</v>
      </c>
      <c r="T9" s="26">
        <f t="shared" si="13"/>
        <v>60</v>
      </c>
      <c r="U9" s="24"/>
      <c r="V9" s="24">
        <f t="shared" si="5"/>
        <v>0</v>
      </c>
      <c r="W9" s="24">
        <v>5</v>
      </c>
      <c r="X9" s="24"/>
      <c r="Y9" s="24">
        <f t="shared" si="6"/>
        <v>0</v>
      </c>
      <c r="Z9" s="24">
        <f t="shared" si="14"/>
        <v>5</v>
      </c>
      <c r="AA9" s="24"/>
      <c r="AB9" s="24">
        <f t="shared" si="7"/>
        <v>0</v>
      </c>
      <c r="AC9" s="24">
        <v>0</v>
      </c>
      <c r="AD9" s="24"/>
      <c r="AE9" s="24">
        <f t="shared" si="8"/>
        <v>0</v>
      </c>
      <c r="AF9" s="24">
        <v>15</v>
      </c>
      <c r="AG9" s="24"/>
      <c r="AH9" s="24">
        <f t="shared" si="9"/>
        <v>0</v>
      </c>
      <c r="AI9" s="24"/>
      <c r="AJ9" s="24"/>
      <c r="AK9" s="24"/>
      <c r="AL9" s="24"/>
      <c r="AM9" s="24"/>
      <c r="AN9" s="24"/>
      <c r="AO9" s="24"/>
      <c r="AP9" s="24"/>
      <c r="AQ9" s="24"/>
      <c r="AR9" s="24">
        <v>1</v>
      </c>
      <c r="AS9" s="24"/>
      <c r="AT9" s="24">
        <f t="shared" si="15"/>
        <v>0</v>
      </c>
      <c r="AU9" s="26">
        <f t="shared" si="10"/>
        <v>0</v>
      </c>
    </row>
    <row r="10" spans="1:47">
      <c r="A10" s="24">
        <v>6</v>
      </c>
      <c r="B10" s="21" t="s">
        <v>316</v>
      </c>
      <c r="C10" s="21" t="s">
        <v>315</v>
      </c>
      <c r="D10" s="28">
        <v>44</v>
      </c>
      <c r="E10" s="24">
        <f t="shared" si="11"/>
        <v>44</v>
      </c>
      <c r="F10" s="24"/>
      <c r="G10" s="24">
        <f t="shared" si="0"/>
        <v>0</v>
      </c>
      <c r="H10" s="24">
        <v>15</v>
      </c>
      <c r="I10" s="24"/>
      <c r="J10" s="24">
        <f t="shared" si="1"/>
        <v>0</v>
      </c>
      <c r="K10" s="26">
        <v>60</v>
      </c>
      <c r="L10" s="24"/>
      <c r="M10" s="24">
        <f t="shared" si="2"/>
        <v>0</v>
      </c>
      <c r="N10" s="26">
        <f t="shared" si="12"/>
        <v>18</v>
      </c>
      <c r="O10" s="24"/>
      <c r="P10" s="24">
        <f t="shared" si="3"/>
        <v>0</v>
      </c>
      <c r="Q10" s="26">
        <v>60</v>
      </c>
      <c r="R10" s="24"/>
      <c r="S10" s="24">
        <f t="shared" si="4"/>
        <v>0</v>
      </c>
      <c r="T10" s="26">
        <f t="shared" si="13"/>
        <v>60</v>
      </c>
      <c r="U10" s="24"/>
      <c r="V10" s="24">
        <f t="shared" si="5"/>
        <v>0</v>
      </c>
      <c r="W10" s="24">
        <v>5</v>
      </c>
      <c r="X10" s="24"/>
      <c r="Y10" s="24">
        <f t="shared" si="6"/>
        <v>0</v>
      </c>
      <c r="Z10" s="24">
        <f t="shared" si="14"/>
        <v>5</v>
      </c>
      <c r="AA10" s="24"/>
      <c r="AB10" s="24">
        <f t="shared" si="7"/>
        <v>0</v>
      </c>
      <c r="AC10" s="24">
        <v>0</v>
      </c>
      <c r="AD10" s="24"/>
      <c r="AE10" s="24">
        <f t="shared" si="8"/>
        <v>0</v>
      </c>
      <c r="AF10" s="24">
        <v>15</v>
      </c>
      <c r="AG10" s="24"/>
      <c r="AH10" s="24">
        <f t="shared" si="9"/>
        <v>0</v>
      </c>
      <c r="AI10" s="24"/>
      <c r="AJ10" s="24"/>
      <c r="AK10" s="24"/>
      <c r="AL10" s="24"/>
      <c r="AM10" s="24"/>
      <c r="AN10" s="24"/>
      <c r="AO10" s="24"/>
      <c r="AP10" s="24"/>
      <c r="AQ10" s="24"/>
      <c r="AR10" s="24">
        <v>1</v>
      </c>
      <c r="AS10" s="24"/>
      <c r="AT10" s="24">
        <f t="shared" si="15"/>
        <v>0</v>
      </c>
      <c r="AU10" s="26">
        <f t="shared" si="10"/>
        <v>0</v>
      </c>
    </row>
    <row r="11" spans="1:47">
      <c r="A11" s="24">
        <v>7</v>
      </c>
      <c r="B11" s="21" t="s">
        <v>317</v>
      </c>
      <c r="C11" s="21" t="s">
        <v>313</v>
      </c>
      <c r="D11" s="67">
        <v>50</v>
      </c>
      <c r="E11" s="24">
        <f t="shared" si="11"/>
        <v>50</v>
      </c>
      <c r="F11" s="24"/>
      <c r="G11" s="24">
        <f t="shared" si="0"/>
        <v>0</v>
      </c>
      <c r="H11" s="24">
        <v>20</v>
      </c>
      <c r="I11" s="24"/>
      <c r="J11" s="24">
        <f t="shared" si="1"/>
        <v>0</v>
      </c>
      <c r="K11" s="26">
        <v>80</v>
      </c>
      <c r="L11" s="24"/>
      <c r="M11" s="24">
        <f t="shared" si="2"/>
        <v>0</v>
      </c>
      <c r="N11" s="26">
        <f t="shared" si="12"/>
        <v>24</v>
      </c>
      <c r="O11" s="24"/>
      <c r="P11" s="24">
        <f t="shared" si="3"/>
        <v>0</v>
      </c>
      <c r="Q11" s="26">
        <v>60</v>
      </c>
      <c r="R11" s="24"/>
      <c r="S11" s="24">
        <f t="shared" si="4"/>
        <v>0</v>
      </c>
      <c r="T11" s="26">
        <f t="shared" si="13"/>
        <v>80</v>
      </c>
      <c r="U11" s="24"/>
      <c r="V11" s="24">
        <f t="shared" si="5"/>
        <v>0</v>
      </c>
      <c r="W11" s="24">
        <v>15</v>
      </c>
      <c r="X11" s="24"/>
      <c r="Y11" s="24">
        <f t="shared" si="6"/>
        <v>0</v>
      </c>
      <c r="Z11" s="24">
        <f t="shared" si="14"/>
        <v>15</v>
      </c>
      <c r="AA11" s="24"/>
      <c r="AB11" s="24">
        <f t="shared" si="7"/>
        <v>0</v>
      </c>
      <c r="AC11" s="24">
        <v>0</v>
      </c>
      <c r="AD11" s="24"/>
      <c r="AE11" s="24">
        <f t="shared" si="8"/>
        <v>0</v>
      </c>
      <c r="AF11" s="24">
        <v>39</v>
      </c>
      <c r="AG11" s="24"/>
      <c r="AH11" s="24">
        <f t="shared" si="9"/>
        <v>0</v>
      </c>
      <c r="AI11" s="24"/>
      <c r="AJ11" s="24"/>
      <c r="AK11" s="24"/>
      <c r="AL11" s="24"/>
      <c r="AM11" s="24"/>
      <c r="AN11" s="24"/>
      <c r="AO11" s="24"/>
      <c r="AP11" s="24"/>
      <c r="AQ11" s="24"/>
      <c r="AR11" s="24">
        <v>1</v>
      </c>
      <c r="AS11" s="24"/>
      <c r="AT11" s="24">
        <f t="shared" si="15"/>
        <v>0</v>
      </c>
      <c r="AU11" s="26">
        <f t="shared" si="10"/>
        <v>0</v>
      </c>
    </row>
    <row r="12" spans="1:47">
      <c r="A12" s="24">
        <v>8</v>
      </c>
      <c r="B12" s="21" t="s">
        <v>318</v>
      </c>
      <c r="C12" s="21" t="s">
        <v>313</v>
      </c>
      <c r="D12" s="28">
        <v>80.5</v>
      </c>
      <c r="E12" s="24">
        <f t="shared" si="11"/>
        <v>80.5</v>
      </c>
      <c r="F12" s="24"/>
      <c r="G12" s="24">
        <f t="shared" si="0"/>
        <v>0</v>
      </c>
      <c r="H12" s="24">
        <v>20</v>
      </c>
      <c r="I12" s="24"/>
      <c r="J12" s="24">
        <f t="shared" si="1"/>
        <v>0</v>
      </c>
      <c r="K12" s="26">
        <v>80</v>
      </c>
      <c r="L12" s="24"/>
      <c r="M12" s="24">
        <f t="shared" si="2"/>
        <v>0</v>
      </c>
      <c r="N12" s="26">
        <f t="shared" si="12"/>
        <v>24</v>
      </c>
      <c r="O12" s="24"/>
      <c r="P12" s="24">
        <f t="shared" si="3"/>
        <v>0</v>
      </c>
      <c r="Q12" s="26">
        <v>60</v>
      </c>
      <c r="R12" s="24"/>
      <c r="S12" s="24">
        <f t="shared" si="4"/>
        <v>0</v>
      </c>
      <c r="T12" s="26">
        <f t="shared" si="13"/>
        <v>80</v>
      </c>
      <c r="U12" s="24"/>
      <c r="V12" s="24">
        <f t="shared" si="5"/>
        <v>0</v>
      </c>
      <c r="W12" s="24">
        <v>15</v>
      </c>
      <c r="X12" s="24"/>
      <c r="Y12" s="24">
        <f t="shared" si="6"/>
        <v>0</v>
      </c>
      <c r="Z12" s="24">
        <f t="shared" si="14"/>
        <v>15</v>
      </c>
      <c r="AA12" s="24"/>
      <c r="AB12" s="24">
        <f t="shared" si="7"/>
        <v>0</v>
      </c>
      <c r="AC12" s="24">
        <v>0</v>
      </c>
      <c r="AD12" s="24"/>
      <c r="AE12" s="24">
        <f t="shared" si="8"/>
        <v>0</v>
      </c>
      <c r="AF12" s="24">
        <v>39</v>
      </c>
      <c r="AG12" s="24"/>
      <c r="AH12" s="24">
        <f t="shared" si="9"/>
        <v>0</v>
      </c>
      <c r="AI12" s="24"/>
      <c r="AJ12" s="24"/>
      <c r="AK12" s="24"/>
      <c r="AL12" s="24"/>
      <c r="AM12" s="24"/>
      <c r="AN12" s="24"/>
      <c r="AO12" s="24"/>
      <c r="AP12" s="24"/>
      <c r="AQ12" s="24"/>
      <c r="AR12" s="24">
        <v>1</v>
      </c>
      <c r="AS12" s="24"/>
      <c r="AT12" s="24">
        <f t="shared" si="15"/>
        <v>0</v>
      </c>
      <c r="AU12" s="26">
        <f t="shared" si="10"/>
        <v>0</v>
      </c>
    </row>
    <row r="13" spans="1:47">
      <c r="A13" s="24">
        <v>9</v>
      </c>
      <c r="B13" s="21" t="s">
        <v>145</v>
      </c>
      <c r="C13" s="21" t="s">
        <v>315</v>
      </c>
      <c r="D13" s="102">
        <v>10.7</v>
      </c>
      <c r="E13" s="24">
        <f t="shared" si="11"/>
        <v>10.7</v>
      </c>
      <c r="F13" s="24"/>
      <c r="G13" s="24">
        <f t="shared" si="0"/>
        <v>0</v>
      </c>
      <c r="H13" s="24">
        <v>15</v>
      </c>
      <c r="I13" s="24"/>
      <c r="J13" s="24">
        <f t="shared" si="1"/>
        <v>0</v>
      </c>
      <c r="K13" s="26">
        <v>60</v>
      </c>
      <c r="L13" s="24"/>
      <c r="M13" s="24">
        <f t="shared" si="2"/>
        <v>0</v>
      </c>
      <c r="N13" s="26">
        <f t="shared" si="12"/>
        <v>18</v>
      </c>
      <c r="O13" s="24"/>
      <c r="P13" s="24">
        <f t="shared" si="3"/>
        <v>0</v>
      </c>
      <c r="Q13" s="26">
        <v>60</v>
      </c>
      <c r="R13" s="24"/>
      <c r="S13" s="24">
        <f t="shared" si="4"/>
        <v>0</v>
      </c>
      <c r="T13" s="26">
        <f t="shared" si="13"/>
        <v>60</v>
      </c>
      <c r="U13" s="24"/>
      <c r="V13" s="24">
        <f t="shared" si="5"/>
        <v>0</v>
      </c>
      <c r="W13" s="24">
        <v>5</v>
      </c>
      <c r="X13" s="24"/>
      <c r="Y13" s="24">
        <f t="shared" si="6"/>
        <v>0</v>
      </c>
      <c r="Z13" s="24">
        <f t="shared" si="14"/>
        <v>5</v>
      </c>
      <c r="AA13" s="24"/>
      <c r="AB13" s="24">
        <f t="shared" si="7"/>
        <v>0</v>
      </c>
      <c r="AC13" s="24">
        <v>0</v>
      </c>
      <c r="AD13" s="24"/>
      <c r="AE13" s="24">
        <f t="shared" si="8"/>
        <v>0</v>
      </c>
      <c r="AF13" s="24">
        <v>15</v>
      </c>
      <c r="AG13" s="24"/>
      <c r="AH13" s="24">
        <f t="shared" si="9"/>
        <v>0</v>
      </c>
      <c r="AI13" s="24"/>
      <c r="AJ13" s="24"/>
      <c r="AK13" s="24"/>
      <c r="AL13" s="24"/>
      <c r="AM13" s="24"/>
      <c r="AN13" s="24"/>
      <c r="AO13" s="24"/>
      <c r="AP13" s="24"/>
      <c r="AQ13" s="24"/>
      <c r="AR13" s="24">
        <v>1</v>
      </c>
      <c r="AS13" s="24"/>
      <c r="AT13" s="24">
        <f t="shared" si="15"/>
        <v>0</v>
      </c>
      <c r="AU13" s="26">
        <f t="shared" si="10"/>
        <v>0</v>
      </c>
    </row>
    <row r="14" spans="1:47">
      <c r="A14" s="24">
        <v>10</v>
      </c>
      <c r="B14" s="21" t="s">
        <v>19</v>
      </c>
      <c r="C14" s="21" t="s">
        <v>311</v>
      </c>
      <c r="D14" s="28">
        <v>235.3</v>
      </c>
      <c r="E14" s="24">
        <f t="shared" si="11"/>
        <v>235.3</v>
      </c>
      <c r="F14" s="24"/>
      <c r="G14" s="24">
        <f t="shared" si="0"/>
        <v>0</v>
      </c>
      <c r="H14" s="24">
        <v>50</v>
      </c>
      <c r="I14" s="24"/>
      <c r="J14" s="24">
        <f t="shared" si="1"/>
        <v>0</v>
      </c>
      <c r="K14" s="26">
        <v>160</v>
      </c>
      <c r="L14" s="24"/>
      <c r="M14" s="24">
        <f t="shared" si="2"/>
        <v>0</v>
      </c>
      <c r="N14" s="26">
        <f t="shared" si="12"/>
        <v>48</v>
      </c>
      <c r="O14" s="24"/>
      <c r="P14" s="24">
        <f t="shared" si="3"/>
        <v>0</v>
      </c>
      <c r="Q14" s="26">
        <v>120</v>
      </c>
      <c r="R14" s="24"/>
      <c r="S14" s="24">
        <f t="shared" si="4"/>
        <v>0</v>
      </c>
      <c r="T14" s="26">
        <f t="shared" si="13"/>
        <v>160</v>
      </c>
      <c r="U14" s="24"/>
      <c r="V14" s="24">
        <f t="shared" si="5"/>
        <v>0</v>
      </c>
      <c r="W14" s="24">
        <v>45</v>
      </c>
      <c r="X14" s="24"/>
      <c r="Y14" s="24">
        <f t="shared" si="6"/>
        <v>0</v>
      </c>
      <c r="Z14" s="24">
        <f t="shared" si="14"/>
        <v>45</v>
      </c>
      <c r="AA14" s="24"/>
      <c r="AB14" s="24">
        <f t="shared" si="7"/>
        <v>0</v>
      </c>
      <c r="AC14" s="24">
        <v>0</v>
      </c>
      <c r="AD14" s="24"/>
      <c r="AE14" s="24">
        <f t="shared" si="8"/>
        <v>0</v>
      </c>
      <c r="AF14" s="24">
        <v>111</v>
      </c>
      <c r="AG14" s="24"/>
      <c r="AH14" s="24">
        <f t="shared" si="9"/>
        <v>0</v>
      </c>
      <c r="AI14" s="24"/>
      <c r="AJ14" s="24"/>
      <c r="AK14" s="24"/>
      <c r="AL14" s="24"/>
      <c r="AM14" s="24"/>
      <c r="AN14" s="24"/>
      <c r="AO14" s="24"/>
      <c r="AP14" s="24"/>
      <c r="AQ14" s="24"/>
      <c r="AR14" s="24">
        <v>1</v>
      </c>
      <c r="AS14" s="24"/>
      <c r="AT14" s="24">
        <f t="shared" si="15"/>
        <v>0</v>
      </c>
      <c r="AU14" s="26">
        <f t="shared" si="10"/>
        <v>0</v>
      </c>
    </row>
    <row r="15" spans="1:47">
      <c r="A15" s="24">
        <v>11</v>
      </c>
      <c r="B15" s="21" t="s">
        <v>150</v>
      </c>
      <c r="C15" s="21" t="s">
        <v>313</v>
      </c>
      <c r="D15" s="28">
        <v>56</v>
      </c>
      <c r="E15" s="24">
        <f t="shared" si="11"/>
        <v>56</v>
      </c>
      <c r="F15" s="24"/>
      <c r="G15" s="24">
        <f t="shared" si="0"/>
        <v>0</v>
      </c>
      <c r="H15" s="24">
        <v>20</v>
      </c>
      <c r="I15" s="24"/>
      <c r="J15" s="24">
        <f t="shared" si="1"/>
        <v>0</v>
      </c>
      <c r="K15" s="26">
        <v>80</v>
      </c>
      <c r="L15" s="24"/>
      <c r="M15" s="24">
        <f t="shared" si="2"/>
        <v>0</v>
      </c>
      <c r="N15" s="26">
        <f t="shared" si="12"/>
        <v>24</v>
      </c>
      <c r="O15" s="24"/>
      <c r="P15" s="24">
        <f t="shared" si="3"/>
        <v>0</v>
      </c>
      <c r="Q15" s="26">
        <v>60</v>
      </c>
      <c r="R15" s="24"/>
      <c r="S15" s="24">
        <f t="shared" si="4"/>
        <v>0</v>
      </c>
      <c r="T15" s="26">
        <f t="shared" si="13"/>
        <v>80</v>
      </c>
      <c r="U15" s="24"/>
      <c r="V15" s="24">
        <f t="shared" si="5"/>
        <v>0</v>
      </c>
      <c r="W15" s="24">
        <v>15</v>
      </c>
      <c r="X15" s="24"/>
      <c r="Y15" s="24">
        <f t="shared" si="6"/>
        <v>0</v>
      </c>
      <c r="Z15" s="24">
        <f t="shared" si="14"/>
        <v>15</v>
      </c>
      <c r="AA15" s="24"/>
      <c r="AB15" s="24">
        <f t="shared" si="7"/>
        <v>0</v>
      </c>
      <c r="AC15" s="24">
        <v>0</v>
      </c>
      <c r="AD15" s="24"/>
      <c r="AE15" s="24">
        <f t="shared" si="8"/>
        <v>0</v>
      </c>
      <c r="AF15" s="24">
        <v>39</v>
      </c>
      <c r="AG15" s="24"/>
      <c r="AH15" s="24">
        <f t="shared" si="9"/>
        <v>0</v>
      </c>
      <c r="AI15" s="24"/>
      <c r="AJ15" s="24"/>
      <c r="AK15" s="24"/>
      <c r="AL15" s="24"/>
      <c r="AM15" s="24"/>
      <c r="AN15" s="24"/>
      <c r="AO15" s="24"/>
      <c r="AP15" s="24"/>
      <c r="AQ15" s="24"/>
      <c r="AR15" s="24">
        <v>1</v>
      </c>
      <c r="AS15" s="24"/>
      <c r="AT15" s="24">
        <f t="shared" si="15"/>
        <v>0</v>
      </c>
      <c r="AU15" s="26">
        <f t="shared" si="10"/>
        <v>0</v>
      </c>
    </row>
    <row r="16" spans="1:47">
      <c r="A16" s="24">
        <v>12</v>
      </c>
      <c r="B16" s="21" t="s">
        <v>153</v>
      </c>
      <c r="C16" s="21" t="s">
        <v>313</v>
      </c>
      <c r="D16" s="67">
        <v>60</v>
      </c>
      <c r="E16" s="24">
        <f t="shared" si="11"/>
        <v>60</v>
      </c>
      <c r="F16" s="24"/>
      <c r="G16" s="24">
        <f t="shared" si="0"/>
        <v>0</v>
      </c>
      <c r="H16" s="24">
        <v>20</v>
      </c>
      <c r="I16" s="24"/>
      <c r="J16" s="24">
        <f t="shared" si="1"/>
        <v>0</v>
      </c>
      <c r="K16" s="26">
        <v>80</v>
      </c>
      <c r="L16" s="24"/>
      <c r="M16" s="24">
        <f t="shared" si="2"/>
        <v>0</v>
      </c>
      <c r="N16" s="26">
        <f t="shared" si="12"/>
        <v>24</v>
      </c>
      <c r="O16" s="24"/>
      <c r="P16" s="24">
        <f t="shared" si="3"/>
        <v>0</v>
      </c>
      <c r="Q16" s="26">
        <v>60</v>
      </c>
      <c r="R16" s="24"/>
      <c r="S16" s="24">
        <f t="shared" si="4"/>
        <v>0</v>
      </c>
      <c r="T16" s="26">
        <f t="shared" si="13"/>
        <v>80</v>
      </c>
      <c r="U16" s="24"/>
      <c r="V16" s="24">
        <f t="shared" si="5"/>
        <v>0</v>
      </c>
      <c r="W16" s="24">
        <v>15</v>
      </c>
      <c r="X16" s="24"/>
      <c r="Y16" s="24">
        <f t="shared" si="6"/>
        <v>0</v>
      </c>
      <c r="Z16" s="24">
        <f t="shared" si="14"/>
        <v>15</v>
      </c>
      <c r="AA16" s="24"/>
      <c r="AB16" s="24">
        <f t="shared" si="7"/>
        <v>0</v>
      </c>
      <c r="AC16" s="24">
        <v>0</v>
      </c>
      <c r="AD16" s="24"/>
      <c r="AE16" s="24">
        <f t="shared" si="8"/>
        <v>0</v>
      </c>
      <c r="AF16" s="24">
        <v>39</v>
      </c>
      <c r="AG16" s="24"/>
      <c r="AH16" s="24">
        <f t="shared" si="9"/>
        <v>0</v>
      </c>
      <c r="AI16" s="24"/>
      <c r="AJ16" s="24"/>
      <c r="AK16" s="24"/>
      <c r="AL16" s="24"/>
      <c r="AM16" s="24"/>
      <c r="AN16" s="24"/>
      <c r="AO16" s="24"/>
      <c r="AP16" s="24"/>
      <c r="AQ16" s="24"/>
      <c r="AR16" s="24">
        <v>1</v>
      </c>
      <c r="AS16" s="24"/>
      <c r="AT16" s="24">
        <f t="shared" si="15"/>
        <v>0</v>
      </c>
      <c r="AU16" s="26">
        <f t="shared" si="10"/>
        <v>0</v>
      </c>
    </row>
    <row r="17" spans="1:47">
      <c r="A17" s="24">
        <v>13</v>
      </c>
      <c r="B17" s="21" t="s">
        <v>156</v>
      </c>
      <c r="C17" s="21" t="s">
        <v>313</v>
      </c>
      <c r="D17" s="28">
        <v>66</v>
      </c>
      <c r="E17" s="24">
        <f t="shared" si="11"/>
        <v>66</v>
      </c>
      <c r="F17" s="24"/>
      <c r="G17" s="24">
        <f t="shared" si="0"/>
        <v>0</v>
      </c>
      <c r="H17" s="24">
        <v>20</v>
      </c>
      <c r="I17" s="24"/>
      <c r="J17" s="24">
        <f t="shared" si="1"/>
        <v>0</v>
      </c>
      <c r="K17" s="26">
        <v>80</v>
      </c>
      <c r="L17" s="24"/>
      <c r="M17" s="24">
        <f t="shared" si="2"/>
        <v>0</v>
      </c>
      <c r="N17" s="26">
        <f t="shared" si="12"/>
        <v>24</v>
      </c>
      <c r="O17" s="24"/>
      <c r="P17" s="24">
        <f t="shared" si="3"/>
        <v>0</v>
      </c>
      <c r="Q17" s="26">
        <v>60</v>
      </c>
      <c r="R17" s="24"/>
      <c r="S17" s="24">
        <f t="shared" si="4"/>
        <v>0</v>
      </c>
      <c r="T17" s="26">
        <f t="shared" si="13"/>
        <v>80</v>
      </c>
      <c r="U17" s="24"/>
      <c r="V17" s="24">
        <f t="shared" si="5"/>
        <v>0</v>
      </c>
      <c r="W17" s="24">
        <v>15</v>
      </c>
      <c r="X17" s="24"/>
      <c r="Y17" s="24">
        <f t="shared" si="6"/>
        <v>0</v>
      </c>
      <c r="Z17" s="24">
        <f t="shared" si="14"/>
        <v>15</v>
      </c>
      <c r="AA17" s="24"/>
      <c r="AB17" s="24">
        <f t="shared" si="7"/>
        <v>0</v>
      </c>
      <c r="AC17" s="24">
        <v>0</v>
      </c>
      <c r="AD17" s="24"/>
      <c r="AE17" s="24">
        <f t="shared" si="8"/>
        <v>0</v>
      </c>
      <c r="AF17" s="24">
        <v>39</v>
      </c>
      <c r="AG17" s="24"/>
      <c r="AH17" s="24">
        <f t="shared" si="9"/>
        <v>0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>
        <v>1</v>
      </c>
      <c r="AS17" s="24"/>
      <c r="AT17" s="24">
        <f t="shared" si="15"/>
        <v>0</v>
      </c>
      <c r="AU17" s="26">
        <f t="shared" si="10"/>
        <v>0</v>
      </c>
    </row>
    <row r="18" spans="1:47">
      <c r="A18" s="24">
        <v>14</v>
      </c>
      <c r="B18" s="21" t="s">
        <v>319</v>
      </c>
      <c r="C18" s="21" t="s">
        <v>313</v>
      </c>
      <c r="D18" s="102">
        <v>37</v>
      </c>
      <c r="E18" s="24">
        <f t="shared" si="11"/>
        <v>37</v>
      </c>
      <c r="F18" s="24"/>
      <c r="G18" s="24">
        <f t="shared" si="0"/>
        <v>0</v>
      </c>
      <c r="H18" s="24">
        <v>20</v>
      </c>
      <c r="I18" s="24"/>
      <c r="J18" s="24">
        <f t="shared" si="1"/>
        <v>0</v>
      </c>
      <c r="K18" s="26">
        <v>80</v>
      </c>
      <c r="L18" s="24"/>
      <c r="M18" s="24">
        <f t="shared" si="2"/>
        <v>0</v>
      </c>
      <c r="N18" s="26">
        <f t="shared" si="12"/>
        <v>24</v>
      </c>
      <c r="O18" s="24"/>
      <c r="P18" s="24">
        <f t="shared" si="3"/>
        <v>0</v>
      </c>
      <c r="Q18" s="26">
        <v>60</v>
      </c>
      <c r="R18" s="24"/>
      <c r="S18" s="24">
        <f t="shared" si="4"/>
        <v>0</v>
      </c>
      <c r="T18" s="26">
        <f t="shared" si="13"/>
        <v>80</v>
      </c>
      <c r="U18" s="24"/>
      <c r="V18" s="24">
        <f t="shared" si="5"/>
        <v>0</v>
      </c>
      <c r="W18" s="24">
        <v>5</v>
      </c>
      <c r="X18" s="24"/>
      <c r="Y18" s="24">
        <f t="shared" si="6"/>
        <v>0</v>
      </c>
      <c r="Z18" s="24">
        <f t="shared" si="14"/>
        <v>5</v>
      </c>
      <c r="AA18" s="24"/>
      <c r="AB18" s="24">
        <f t="shared" si="7"/>
        <v>0</v>
      </c>
      <c r="AC18" s="24">
        <v>0</v>
      </c>
      <c r="AD18" s="24"/>
      <c r="AE18" s="24">
        <f t="shared" si="8"/>
        <v>0</v>
      </c>
      <c r="AF18" s="24">
        <v>15</v>
      </c>
      <c r="AG18" s="24"/>
      <c r="AH18" s="24">
        <f t="shared" si="9"/>
        <v>0</v>
      </c>
      <c r="AI18" s="24"/>
      <c r="AJ18" s="24"/>
      <c r="AK18" s="24"/>
      <c r="AL18" s="24"/>
      <c r="AM18" s="24"/>
      <c r="AN18" s="24"/>
      <c r="AO18" s="24"/>
      <c r="AP18" s="24"/>
      <c r="AQ18" s="24"/>
      <c r="AR18" s="24">
        <v>1</v>
      </c>
      <c r="AS18" s="24"/>
      <c r="AT18" s="24">
        <f t="shared" si="15"/>
        <v>0</v>
      </c>
      <c r="AU18" s="26">
        <f t="shared" si="10"/>
        <v>0</v>
      </c>
    </row>
    <row r="19" spans="1:47">
      <c r="A19" s="24">
        <v>15</v>
      </c>
      <c r="B19" s="21" t="s">
        <v>320</v>
      </c>
      <c r="C19" s="21" t="s">
        <v>315</v>
      </c>
      <c r="D19" s="28">
        <v>27.4</v>
      </c>
      <c r="E19" s="24">
        <f t="shared" si="11"/>
        <v>27.4</v>
      </c>
      <c r="F19" s="24"/>
      <c r="G19" s="24">
        <f t="shared" si="0"/>
        <v>0</v>
      </c>
      <c r="H19" s="24">
        <v>15</v>
      </c>
      <c r="I19" s="24"/>
      <c r="J19" s="24">
        <f t="shared" si="1"/>
        <v>0</v>
      </c>
      <c r="K19" s="26">
        <v>60</v>
      </c>
      <c r="L19" s="24"/>
      <c r="M19" s="24">
        <f t="shared" si="2"/>
        <v>0</v>
      </c>
      <c r="N19" s="26">
        <f t="shared" si="12"/>
        <v>18</v>
      </c>
      <c r="O19" s="24"/>
      <c r="P19" s="24">
        <f t="shared" si="3"/>
        <v>0</v>
      </c>
      <c r="Q19" s="26">
        <v>60</v>
      </c>
      <c r="R19" s="24"/>
      <c r="S19" s="24">
        <f t="shared" si="4"/>
        <v>0</v>
      </c>
      <c r="T19" s="26">
        <f t="shared" si="13"/>
        <v>60</v>
      </c>
      <c r="U19" s="24"/>
      <c r="V19" s="24">
        <f t="shared" si="5"/>
        <v>0</v>
      </c>
      <c r="W19" s="24">
        <v>5</v>
      </c>
      <c r="X19" s="24"/>
      <c r="Y19" s="24">
        <f t="shared" si="6"/>
        <v>0</v>
      </c>
      <c r="Z19" s="24">
        <f t="shared" si="14"/>
        <v>5</v>
      </c>
      <c r="AA19" s="24"/>
      <c r="AB19" s="24">
        <f t="shared" si="7"/>
        <v>0</v>
      </c>
      <c r="AC19" s="24">
        <v>0</v>
      </c>
      <c r="AD19" s="24"/>
      <c r="AE19" s="24">
        <f t="shared" si="8"/>
        <v>0</v>
      </c>
      <c r="AF19" s="24">
        <v>15</v>
      </c>
      <c r="AG19" s="24"/>
      <c r="AH19" s="24">
        <f t="shared" si="9"/>
        <v>0</v>
      </c>
      <c r="AI19" s="24"/>
      <c r="AJ19" s="24"/>
      <c r="AK19" s="24"/>
      <c r="AL19" s="24"/>
      <c r="AM19" s="24"/>
      <c r="AN19" s="24"/>
      <c r="AO19" s="24"/>
      <c r="AP19" s="24"/>
      <c r="AQ19" s="24"/>
      <c r="AR19" s="24">
        <v>1</v>
      </c>
      <c r="AS19" s="24"/>
      <c r="AT19" s="24">
        <f t="shared" si="15"/>
        <v>0</v>
      </c>
      <c r="AU19" s="26">
        <f t="shared" si="10"/>
        <v>0</v>
      </c>
    </row>
    <row r="20" spans="1:47">
      <c r="A20" s="24">
        <v>16</v>
      </c>
      <c r="B20" s="21" t="s">
        <v>321</v>
      </c>
      <c r="C20" s="21" t="s">
        <v>322</v>
      </c>
      <c r="D20" s="28">
        <v>13.5</v>
      </c>
      <c r="E20" s="24">
        <f t="shared" si="11"/>
        <v>13.5</v>
      </c>
      <c r="F20" s="24"/>
      <c r="G20" s="24">
        <f t="shared" si="0"/>
        <v>0</v>
      </c>
      <c r="H20" s="24">
        <v>12</v>
      </c>
      <c r="I20" s="24"/>
      <c r="J20" s="24">
        <f t="shared" si="1"/>
        <v>0</v>
      </c>
      <c r="K20" s="26">
        <v>40</v>
      </c>
      <c r="L20" s="24"/>
      <c r="M20" s="24">
        <f t="shared" si="2"/>
        <v>0</v>
      </c>
      <c r="N20" s="26">
        <f t="shared" si="12"/>
        <v>12</v>
      </c>
      <c r="O20" s="24"/>
      <c r="P20" s="24">
        <f t="shared" si="3"/>
        <v>0</v>
      </c>
      <c r="Q20" s="26">
        <v>60</v>
      </c>
      <c r="R20" s="24"/>
      <c r="S20" s="24">
        <f t="shared" si="4"/>
        <v>0</v>
      </c>
      <c r="T20" s="26">
        <f t="shared" si="13"/>
        <v>40</v>
      </c>
      <c r="U20" s="24"/>
      <c r="V20" s="24">
        <f t="shared" si="5"/>
        <v>0</v>
      </c>
      <c r="W20" s="24">
        <v>5</v>
      </c>
      <c r="X20" s="24"/>
      <c r="Y20" s="24">
        <f t="shared" si="6"/>
        <v>0</v>
      </c>
      <c r="Z20" s="24">
        <f t="shared" si="14"/>
        <v>5</v>
      </c>
      <c r="AA20" s="24"/>
      <c r="AB20" s="24">
        <f t="shared" si="7"/>
        <v>0</v>
      </c>
      <c r="AC20" s="24">
        <v>0</v>
      </c>
      <c r="AD20" s="24"/>
      <c r="AE20" s="24">
        <f t="shared" si="8"/>
        <v>0</v>
      </c>
      <c r="AF20" s="24">
        <v>15</v>
      </c>
      <c r="AG20" s="24"/>
      <c r="AH20" s="24">
        <f t="shared" si="9"/>
        <v>0</v>
      </c>
      <c r="AI20" s="24"/>
      <c r="AJ20" s="24"/>
      <c r="AK20" s="24"/>
      <c r="AL20" s="24"/>
      <c r="AM20" s="24"/>
      <c r="AN20" s="24"/>
      <c r="AO20" s="24"/>
      <c r="AP20" s="24"/>
      <c r="AQ20" s="24"/>
      <c r="AR20" s="24">
        <v>1</v>
      </c>
      <c r="AS20" s="24"/>
      <c r="AT20" s="24">
        <f t="shared" si="15"/>
        <v>0</v>
      </c>
      <c r="AU20" s="26">
        <f t="shared" si="10"/>
        <v>0</v>
      </c>
    </row>
    <row r="21" spans="1:47">
      <c r="A21" s="24">
        <v>17</v>
      </c>
      <c r="B21" s="21" t="s">
        <v>323</v>
      </c>
      <c r="C21" s="21" t="s">
        <v>313</v>
      </c>
      <c r="D21" s="28">
        <v>56</v>
      </c>
      <c r="E21" s="24">
        <f t="shared" si="11"/>
        <v>56</v>
      </c>
      <c r="F21" s="24"/>
      <c r="G21" s="24">
        <f t="shared" si="0"/>
        <v>0</v>
      </c>
      <c r="H21" s="24">
        <v>20</v>
      </c>
      <c r="I21" s="24"/>
      <c r="J21" s="24">
        <f t="shared" si="1"/>
        <v>0</v>
      </c>
      <c r="K21" s="26">
        <v>80</v>
      </c>
      <c r="L21" s="24"/>
      <c r="M21" s="24">
        <f t="shared" si="2"/>
        <v>0</v>
      </c>
      <c r="N21" s="26">
        <f t="shared" si="12"/>
        <v>24</v>
      </c>
      <c r="O21" s="24"/>
      <c r="P21" s="24">
        <f t="shared" si="3"/>
        <v>0</v>
      </c>
      <c r="Q21" s="26">
        <v>60</v>
      </c>
      <c r="R21" s="24"/>
      <c r="S21" s="24">
        <f t="shared" si="4"/>
        <v>0</v>
      </c>
      <c r="T21" s="26">
        <f t="shared" si="13"/>
        <v>80</v>
      </c>
      <c r="U21" s="24"/>
      <c r="V21" s="24">
        <f t="shared" si="5"/>
        <v>0</v>
      </c>
      <c r="W21" s="24">
        <v>5</v>
      </c>
      <c r="X21" s="24"/>
      <c r="Y21" s="24">
        <f t="shared" si="6"/>
        <v>0</v>
      </c>
      <c r="Z21" s="24">
        <f t="shared" si="14"/>
        <v>5</v>
      </c>
      <c r="AA21" s="24"/>
      <c r="AB21" s="24">
        <f t="shared" si="7"/>
        <v>0</v>
      </c>
      <c r="AC21" s="24">
        <v>0</v>
      </c>
      <c r="AD21" s="24"/>
      <c r="AE21" s="24">
        <f t="shared" si="8"/>
        <v>0</v>
      </c>
      <c r="AF21" s="24">
        <v>15</v>
      </c>
      <c r="AG21" s="24"/>
      <c r="AH21" s="24">
        <f t="shared" si="9"/>
        <v>0</v>
      </c>
      <c r="AI21" s="24"/>
      <c r="AJ21" s="24"/>
      <c r="AK21" s="24"/>
      <c r="AL21" s="24"/>
      <c r="AM21" s="24"/>
      <c r="AN21" s="24"/>
      <c r="AO21" s="24"/>
      <c r="AP21" s="24"/>
      <c r="AQ21" s="24"/>
      <c r="AR21" s="24">
        <v>1</v>
      </c>
      <c r="AS21" s="24"/>
      <c r="AT21" s="24">
        <f t="shared" si="15"/>
        <v>0</v>
      </c>
      <c r="AU21" s="26">
        <f t="shared" si="10"/>
        <v>0</v>
      </c>
    </row>
    <row r="22" spans="1:47">
      <c r="A22" s="24">
        <v>18</v>
      </c>
      <c r="B22" s="21" t="s">
        <v>324</v>
      </c>
      <c r="C22" s="21" t="s">
        <v>315</v>
      </c>
      <c r="D22" s="28">
        <v>5.7</v>
      </c>
      <c r="E22" s="24">
        <f t="shared" si="11"/>
        <v>5.7</v>
      </c>
      <c r="F22" s="24"/>
      <c r="G22" s="24">
        <f t="shared" si="0"/>
        <v>0</v>
      </c>
      <c r="H22" s="24">
        <v>15</v>
      </c>
      <c r="I22" s="24"/>
      <c r="J22" s="24">
        <f t="shared" si="1"/>
        <v>0</v>
      </c>
      <c r="K22" s="26">
        <v>60</v>
      </c>
      <c r="L22" s="24"/>
      <c r="M22" s="24">
        <f t="shared" si="2"/>
        <v>0</v>
      </c>
      <c r="N22" s="26">
        <f t="shared" si="12"/>
        <v>18</v>
      </c>
      <c r="O22" s="24"/>
      <c r="P22" s="24">
        <f t="shared" si="3"/>
        <v>0</v>
      </c>
      <c r="Q22" s="26">
        <v>60</v>
      </c>
      <c r="R22" s="24"/>
      <c r="S22" s="24">
        <f t="shared" si="4"/>
        <v>0</v>
      </c>
      <c r="T22" s="26">
        <f t="shared" si="13"/>
        <v>60</v>
      </c>
      <c r="U22" s="24"/>
      <c r="V22" s="24">
        <f t="shared" si="5"/>
        <v>0</v>
      </c>
      <c r="W22" s="24">
        <v>5</v>
      </c>
      <c r="X22" s="24"/>
      <c r="Y22" s="24">
        <f t="shared" si="6"/>
        <v>0</v>
      </c>
      <c r="Z22" s="24">
        <f t="shared" si="14"/>
        <v>5</v>
      </c>
      <c r="AA22" s="24"/>
      <c r="AB22" s="24">
        <f t="shared" si="7"/>
        <v>0</v>
      </c>
      <c r="AC22" s="24">
        <v>0</v>
      </c>
      <c r="AD22" s="24"/>
      <c r="AE22" s="24">
        <f t="shared" si="8"/>
        <v>0</v>
      </c>
      <c r="AF22" s="24">
        <v>15</v>
      </c>
      <c r="AG22" s="24"/>
      <c r="AH22" s="24">
        <f t="shared" si="9"/>
        <v>0</v>
      </c>
      <c r="AI22" s="24"/>
      <c r="AJ22" s="24"/>
      <c r="AK22" s="24"/>
      <c r="AL22" s="24"/>
      <c r="AM22" s="24"/>
      <c r="AN22" s="24"/>
      <c r="AO22" s="24"/>
      <c r="AP22" s="24"/>
      <c r="AQ22" s="24"/>
      <c r="AR22" s="24">
        <v>1</v>
      </c>
      <c r="AS22" s="24"/>
      <c r="AT22" s="24">
        <f t="shared" si="15"/>
        <v>0</v>
      </c>
      <c r="AU22" s="26">
        <f t="shared" si="10"/>
        <v>0</v>
      </c>
    </row>
    <row r="23" spans="1:47">
      <c r="A23" s="24">
        <v>19</v>
      </c>
      <c r="B23" s="21" t="s">
        <v>30</v>
      </c>
      <c r="C23" s="21" t="s">
        <v>311</v>
      </c>
      <c r="D23" s="28">
        <v>562.36</v>
      </c>
      <c r="E23" s="24">
        <f t="shared" si="11"/>
        <v>562.36</v>
      </c>
      <c r="F23" s="24"/>
      <c r="G23" s="24">
        <f t="shared" si="0"/>
        <v>0</v>
      </c>
      <c r="H23" s="24">
        <v>50</v>
      </c>
      <c r="I23" s="24"/>
      <c r="J23" s="24">
        <f t="shared" si="1"/>
        <v>0</v>
      </c>
      <c r="K23" s="26">
        <v>160</v>
      </c>
      <c r="L23" s="24"/>
      <c r="M23" s="24">
        <f t="shared" si="2"/>
        <v>0</v>
      </c>
      <c r="N23" s="26">
        <f t="shared" si="12"/>
        <v>48</v>
      </c>
      <c r="O23" s="24"/>
      <c r="P23" s="24">
        <f t="shared" si="3"/>
        <v>0</v>
      </c>
      <c r="Q23" s="26">
        <v>120</v>
      </c>
      <c r="R23" s="24"/>
      <c r="S23" s="24">
        <f t="shared" si="4"/>
        <v>0</v>
      </c>
      <c r="T23" s="26">
        <f t="shared" si="13"/>
        <v>160</v>
      </c>
      <c r="U23" s="24"/>
      <c r="V23" s="24">
        <f t="shared" si="5"/>
        <v>0</v>
      </c>
      <c r="W23" s="24">
        <v>100</v>
      </c>
      <c r="X23" s="24"/>
      <c r="Y23" s="24">
        <f t="shared" si="6"/>
        <v>0</v>
      </c>
      <c r="Z23" s="24">
        <f t="shared" si="14"/>
        <v>100</v>
      </c>
      <c r="AA23" s="24"/>
      <c r="AB23" s="24">
        <f t="shared" si="7"/>
        <v>0</v>
      </c>
      <c r="AC23" s="24">
        <v>0</v>
      </c>
      <c r="AD23" s="24"/>
      <c r="AE23" s="24">
        <f t="shared" si="8"/>
        <v>0</v>
      </c>
      <c r="AF23" s="24">
        <v>243</v>
      </c>
      <c r="AG23" s="24"/>
      <c r="AH23" s="24">
        <f t="shared" si="9"/>
        <v>0</v>
      </c>
      <c r="AI23" s="24"/>
      <c r="AJ23" s="24"/>
      <c r="AK23" s="24"/>
      <c r="AL23" s="24"/>
      <c r="AM23" s="24"/>
      <c r="AN23" s="24"/>
      <c r="AO23" s="24"/>
      <c r="AP23" s="24"/>
      <c r="AQ23" s="24"/>
      <c r="AR23" s="24">
        <v>1</v>
      </c>
      <c r="AS23" s="24"/>
      <c r="AT23" s="24">
        <f t="shared" si="15"/>
        <v>0</v>
      </c>
      <c r="AU23" s="26">
        <f t="shared" si="10"/>
        <v>0</v>
      </c>
    </row>
    <row r="24" spans="1:47">
      <c r="A24" s="24">
        <v>20</v>
      </c>
      <c r="B24" s="103" t="s">
        <v>325</v>
      </c>
      <c r="C24" s="21" t="s">
        <v>311</v>
      </c>
      <c r="D24" s="28">
        <v>266.88</v>
      </c>
      <c r="E24" s="24">
        <f t="shared" si="11"/>
        <v>266.88</v>
      </c>
      <c r="F24" s="24"/>
      <c r="G24" s="104">
        <f t="shared" si="0"/>
        <v>0</v>
      </c>
      <c r="H24" s="24">
        <v>50</v>
      </c>
      <c r="I24" s="24"/>
      <c r="J24" s="104">
        <f t="shared" si="1"/>
        <v>0</v>
      </c>
      <c r="K24" s="26">
        <v>160</v>
      </c>
      <c r="L24" s="24"/>
      <c r="M24" s="104">
        <f t="shared" si="2"/>
        <v>0</v>
      </c>
      <c r="N24" s="26">
        <f t="shared" si="12"/>
        <v>48</v>
      </c>
      <c r="O24" s="24"/>
      <c r="P24" s="104">
        <f t="shared" si="3"/>
        <v>0</v>
      </c>
      <c r="Q24" s="26">
        <v>120</v>
      </c>
      <c r="R24" s="24"/>
      <c r="S24" s="104">
        <f t="shared" si="4"/>
        <v>0</v>
      </c>
      <c r="T24" s="26">
        <f t="shared" si="13"/>
        <v>160</v>
      </c>
      <c r="U24" s="24"/>
      <c r="V24" s="104">
        <f t="shared" si="5"/>
        <v>0</v>
      </c>
      <c r="W24" s="24">
        <v>45</v>
      </c>
      <c r="X24" s="24"/>
      <c r="Y24" s="104">
        <f t="shared" si="6"/>
        <v>0</v>
      </c>
      <c r="Z24" s="24">
        <f t="shared" si="14"/>
        <v>45</v>
      </c>
      <c r="AA24" s="24"/>
      <c r="AB24" s="104">
        <f t="shared" si="7"/>
        <v>0</v>
      </c>
      <c r="AC24" s="24">
        <v>0</v>
      </c>
      <c r="AD24" s="24"/>
      <c r="AE24" s="24">
        <f t="shared" si="8"/>
        <v>0</v>
      </c>
      <c r="AF24" s="24">
        <v>111</v>
      </c>
      <c r="AG24" s="24"/>
      <c r="AH24" s="104">
        <f t="shared" si="9"/>
        <v>0</v>
      </c>
      <c r="AI24" s="24"/>
      <c r="AJ24" s="24"/>
      <c r="AK24" s="24"/>
      <c r="AL24" s="24"/>
      <c r="AM24" s="24"/>
      <c r="AN24" s="24"/>
      <c r="AO24" s="24"/>
      <c r="AP24" s="24"/>
      <c r="AQ24" s="24"/>
      <c r="AR24" s="24">
        <v>1</v>
      </c>
      <c r="AS24" s="24"/>
      <c r="AT24" s="104">
        <f t="shared" si="15"/>
        <v>0</v>
      </c>
      <c r="AU24" s="26">
        <f t="shared" si="10"/>
        <v>0</v>
      </c>
    </row>
    <row r="25" spans="1:47">
      <c r="A25" s="24">
        <v>21</v>
      </c>
      <c r="B25" s="103" t="s">
        <v>35</v>
      </c>
      <c r="C25" s="21" t="s">
        <v>311</v>
      </c>
      <c r="D25" s="28">
        <v>388.3</v>
      </c>
      <c r="E25" s="24">
        <f t="shared" si="11"/>
        <v>388.3</v>
      </c>
      <c r="F25" s="24"/>
      <c r="G25" s="24">
        <f t="shared" si="0"/>
        <v>0</v>
      </c>
      <c r="H25" s="24">
        <v>50</v>
      </c>
      <c r="I25" s="24"/>
      <c r="J25" s="24">
        <f t="shared" si="1"/>
        <v>0</v>
      </c>
      <c r="K25" s="26">
        <v>160</v>
      </c>
      <c r="L25" s="24"/>
      <c r="M25" s="24">
        <f t="shared" si="2"/>
        <v>0</v>
      </c>
      <c r="N25" s="26">
        <f t="shared" si="12"/>
        <v>48</v>
      </c>
      <c r="O25" s="24"/>
      <c r="P25" s="24">
        <f t="shared" si="3"/>
        <v>0</v>
      </c>
      <c r="Q25" s="26">
        <v>120</v>
      </c>
      <c r="R25" s="24"/>
      <c r="S25" s="24">
        <f t="shared" si="4"/>
        <v>0</v>
      </c>
      <c r="T25" s="26">
        <f t="shared" si="13"/>
        <v>160</v>
      </c>
      <c r="U25" s="24"/>
      <c r="V25" s="24">
        <f t="shared" si="5"/>
        <v>0</v>
      </c>
      <c r="W25" s="24">
        <v>75</v>
      </c>
      <c r="X25" s="24"/>
      <c r="Y25" s="24">
        <f t="shared" si="6"/>
        <v>0</v>
      </c>
      <c r="Z25" s="24">
        <f t="shared" si="14"/>
        <v>75</v>
      </c>
      <c r="AA25" s="24"/>
      <c r="AB25" s="24">
        <f t="shared" si="7"/>
        <v>0</v>
      </c>
      <c r="AC25" s="24">
        <v>0</v>
      </c>
      <c r="AD25" s="24"/>
      <c r="AE25" s="24">
        <f t="shared" si="8"/>
        <v>0</v>
      </c>
      <c r="AF25" s="24">
        <v>183</v>
      </c>
      <c r="AG25" s="24"/>
      <c r="AH25" s="24">
        <f t="shared" si="9"/>
        <v>0</v>
      </c>
      <c r="AI25" s="24"/>
      <c r="AJ25" s="24"/>
      <c r="AK25" s="24"/>
      <c r="AL25" s="24"/>
      <c r="AM25" s="24"/>
      <c r="AN25" s="24"/>
      <c r="AO25" s="24"/>
      <c r="AP25" s="24"/>
      <c r="AQ25" s="24"/>
      <c r="AR25" s="24">
        <v>1</v>
      </c>
      <c r="AS25" s="24"/>
      <c r="AT25" s="24">
        <f t="shared" si="15"/>
        <v>0</v>
      </c>
      <c r="AU25" s="26">
        <f t="shared" si="10"/>
        <v>0</v>
      </c>
    </row>
    <row r="26" spans="1:47">
      <c r="A26" s="24">
        <v>22</v>
      </c>
      <c r="B26" s="103" t="s">
        <v>326</v>
      </c>
      <c r="C26" s="21" t="s">
        <v>315</v>
      </c>
      <c r="D26" s="28">
        <v>18.04</v>
      </c>
      <c r="E26" s="24">
        <f t="shared" si="11"/>
        <v>18.04</v>
      </c>
      <c r="F26" s="24"/>
      <c r="G26" s="24">
        <f t="shared" si="0"/>
        <v>0</v>
      </c>
      <c r="H26" s="24">
        <v>15</v>
      </c>
      <c r="I26" s="24"/>
      <c r="J26" s="24">
        <f t="shared" si="1"/>
        <v>0</v>
      </c>
      <c r="K26" s="26">
        <v>60</v>
      </c>
      <c r="L26" s="24"/>
      <c r="M26" s="24">
        <f t="shared" si="2"/>
        <v>0</v>
      </c>
      <c r="N26" s="26">
        <f t="shared" si="12"/>
        <v>18</v>
      </c>
      <c r="O26" s="24"/>
      <c r="P26" s="24">
        <f t="shared" si="3"/>
        <v>0</v>
      </c>
      <c r="Q26" s="26">
        <v>60</v>
      </c>
      <c r="R26" s="24"/>
      <c r="S26" s="24">
        <f t="shared" si="4"/>
        <v>0</v>
      </c>
      <c r="T26" s="26">
        <f t="shared" si="13"/>
        <v>60</v>
      </c>
      <c r="U26" s="24"/>
      <c r="V26" s="24">
        <f t="shared" si="5"/>
        <v>0</v>
      </c>
      <c r="W26" s="24">
        <v>5</v>
      </c>
      <c r="X26" s="24"/>
      <c r="Y26" s="24">
        <f t="shared" si="6"/>
        <v>0</v>
      </c>
      <c r="Z26" s="24">
        <f t="shared" si="14"/>
        <v>5</v>
      </c>
      <c r="AA26" s="24"/>
      <c r="AB26" s="24">
        <f t="shared" si="7"/>
        <v>0</v>
      </c>
      <c r="AC26" s="24">
        <v>0</v>
      </c>
      <c r="AD26" s="24"/>
      <c r="AE26" s="24">
        <f t="shared" si="8"/>
        <v>0</v>
      </c>
      <c r="AF26" s="24">
        <v>15</v>
      </c>
      <c r="AG26" s="24"/>
      <c r="AH26" s="24">
        <f t="shared" si="9"/>
        <v>0</v>
      </c>
      <c r="AI26" s="24"/>
      <c r="AJ26" s="24"/>
      <c r="AK26" s="24"/>
      <c r="AL26" s="24"/>
      <c r="AM26" s="24"/>
      <c r="AN26" s="24"/>
      <c r="AO26" s="24"/>
      <c r="AP26" s="24"/>
      <c r="AQ26" s="24"/>
      <c r="AR26" s="24">
        <v>1</v>
      </c>
      <c r="AS26" s="24"/>
      <c r="AT26" s="24">
        <f t="shared" si="15"/>
        <v>0</v>
      </c>
      <c r="AU26" s="26">
        <f t="shared" si="10"/>
        <v>0</v>
      </c>
    </row>
    <row r="27" spans="1:47">
      <c r="A27" s="24">
        <v>23</v>
      </c>
      <c r="B27" s="21" t="s">
        <v>180</v>
      </c>
      <c r="C27" s="21" t="s">
        <v>313</v>
      </c>
      <c r="D27" s="28">
        <v>61</v>
      </c>
      <c r="E27" s="24">
        <f t="shared" si="11"/>
        <v>61</v>
      </c>
      <c r="F27" s="24"/>
      <c r="G27" s="24">
        <f t="shared" si="0"/>
        <v>0</v>
      </c>
      <c r="H27" s="24">
        <v>20</v>
      </c>
      <c r="I27" s="24"/>
      <c r="J27" s="24">
        <f t="shared" si="1"/>
        <v>0</v>
      </c>
      <c r="K27" s="26">
        <v>80</v>
      </c>
      <c r="L27" s="24"/>
      <c r="M27" s="24">
        <f t="shared" si="2"/>
        <v>0</v>
      </c>
      <c r="N27" s="26">
        <f t="shared" si="12"/>
        <v>24</v>
      </c>
      <c r="O27" s="24"/>
      <c r="P27" s="24">
        <f t="shared" si="3"/>
        <v>0</v>
      </c>
      <c r="Q27" s="26">
        <v>60</v>
      </c>
      <c r="R27" s="24"/>
      <c r="S27" s="24">
        <f t="shared" si="4"/>
        <v>0</v>
      </c>
      <c r="T27" s="26">
        <f t="shared" si="13"/>
        <v>80</v>
      </c>
      <c r="U27" s="24"/>
      <c r="V27" s="24">
        <f t="shared" si="5"/>
        <v>0</v>
      </c>
      <c r="W27" s="24">
        <v>15</v>
      </c>
      <c r="X27" s="24"/>
      <c r="Y27" s="24">
        <f t="shared" si="6"/>
        <v>0</v>
      </c>
      <c r="Z27" s="24">
        <f t="shared" si="14"/>
        <v>15</v>
      </c>
      <c r="AA27" s="24"/>
      <c r="AB27" s="24">
        <f t="shared" si="7"/>
        <v>0</v>
      </c>
      <c r="AC27" s="24">
        <v>0</v>
      </c>
      <c r="AD27" s="24"/>
      <c r="AE27" s="24">
        <f t="shared" si="8"/>
        <v>0</v>
      </c>
      <c r="AF27" s="24">
        <v>39</v>
      </c>
      <c r="AG27" s="24"/>
      <c r="AH27" s="24">
        <f t="shared" si="9"/>
        <v>0</v>
      </c>
      <c r="AI27" s="24"/>
      <c r="AJ27" s="24"/>
      <c r="AK27" s="24"/>
      <c r="AL27" s="24"/>
      <c r="AM27" s="24"/>
      <c r="AN27" s="24"/>
      <c r="AO27" s="24"/>
      <c r="AP27" s="24"/>
      <c r="AQ27" s="24"/>
      <c r="AR27" s="24">
        <v>1</v>
      </c>
      <c r="AS27" s="24"/>
      <c r="AT27" s="24">
        <f t="shared" si="15"/>
        <v>0</v>
      </c>
      <c r="AU27" s="26">
        <f t="shared" si="10"/>
        <v>0</v>
      </c>
    </row>
    <row r="28" spans="1:47">
      <c r="A28" s="24">
        <v>24</v>
      </c>
      <c r="B28" s="21" t="s">
        <v>183</v>
      </c>
      <c r="C28" s="21" t="s">
        <v>313</v>
      </c>
      <c r="D28" s="28">
        <v>80</v>
      </c>
      <c r="E28" s="24">
        <f t="shared" si="11"/>
        <v>80</v>
      </c>
      <c r="F28" s="24"/>
      <c r="G28" s="24">
        <f t="shared" si="0"/>
        <v>0</v>
      </c>
      <c r="H28" s="24">
        <v>20</v>
      </c>
      <c r="I28" s="24"/>
      <c r="J28" s="24">
        <f t="shared" si="1"/>
        <v>0</v>
      </c>
      <c r="K28" s="26">
        <v>80</v>
      </c>
      <c r="L28" s="24"/>
      <c r="M28" s="24">
        <f t="shared" si="2"/>
        <v>0</v>
      </c>
      <c r="N28" s="26">
        <f t="shared" si="12"/>
        <v>24</v>
      </c>
      <c r="O28" s="24"/>
      <c r="P28" s="24">
        <f t="shared" si="3"/>
        <v>0</v>
      </c>
      <c r="Q28" s="26">
        <v>60</v>
      </c>
      <c r="R28" s="24"/>
      <c r="S28" s="24">
        <f t="shared" si="4"/>
        <v>0</v>
      </c>
      <c r="T28" s="26">
        <f t="shared" si="13"/>
        <v>80</v>
      </c>
      <c r="U28" s="24"/>
      <c r="V28" s="24">
        <f t="shared" si="5"/>
        <v>0</v>
      </c>
      <c r="W28" s="24">
        <v>15</v>
      </c>
      <c r="X28" s="24"/>
      <c r="Y28" s="24">
        <f t="shared" si="6"/>
        <v>0</v>
      </c>
      <c r="Z28" s="24">
        <f t="shared" si="14"/>
        <v>15</v>
      </c>
      <c r="AA28" s="24"/>
      <c r="AB28" s="24">
        <f t="shared" si="7"/>
        <v>0</v>
      </c>
      <c r="AC28" s="24">
        <v>0</v>
      </c>
      <c r="AD28" s="24"/>
      <c r="AE28" s="24">
        <f t="shared" si="8"/>
        <v>0</v>
      </c>
      <c r="AF28" s="24">
        <v>39</v>
      </c>
      <c r="AG28" s="24"/>
      <c r="AH28" s="24">
        <f t="shared" si="9"/>
        <v>0</v>
      </c>
      <c r="AI28" s="24"/>
      <c r="AJ28" s="24"/>
      <c r="AK28" s="24"/>
      <c r="AL28" s="24"/>
      <c r="AM28" s="24"/>
      <c r="AN28" s="24"/>
      <c r="AO28" s="24"/>
      <c r="AP28" s="24"/>
      <c r="AQ28" s="24"/>
      <c r="AR28" s="24">
        <v>1</v>
      </c>
      <c r="AS28" s="24"/>
      <c r="AT28" s="24">
        <f t="shared" si="15"/>
        <v>0</v>
      </c>
      <c r="AU28" s="26">
        <f t="shared" si="10"/>
        <v>0</v>
      </c>
    </row>
    <row r="29" spans="1:47">
      <c r="A29" s="24">
        <v>25</v>
      </c>
      <c r="B29" s="21" t="s">
        <v>185</v>
      </c>
      <c r="C29" s="21" t="s">
        <v>313</v>
      </c>
      <c r="D29" s="28">
        <v>26</v>
      </c>
      <c r="E29" s="24">
        <f t="shared" si="11"/>
        <v>26</v>
      </c>
      <c r="F29" s="24"/>
      <c r="G29" s="24">
        <f t="shared" si="0"/>
        <v>0</v>
      </c>
      <c r="H29" s="24">
        <v>20</v>
      </c>
      <c r="I29" s="24"/>
      <c r="J29" s="24">
        <f t="shared" si="1"/>
        <v>0</v>
      </c>
      <c r="K29" s="26">
        <v>80</v>
      </c>
      <c r="L29" s="24"/>
      <c r="M29" s="24">
        <f t="shared" si="2"/>
        <v>0</v>
      </c>
      <c r="N29" s="26">
        <f t="shared" si="12"/>
        <v>24</v>
      </c>
      <c r="O29" s="24"/>
      <c r="P29" s="24">
        <f t="shared" si="3"/>
        <v>0</v>
      </c>
      <c r="Q29" s="26">
        <v>60</v>
      </c>
      <c r="R29" s="24"/>
      <c r="S29" s="24">
        <f t="shared" si="4"/>
        <v>0</v>
      </c>
      <c r="T29" s="26">
        <f t="shared" si="13"/>
        <v>80</v>
      </c>
      <c r="U29" s="24"/>
      <c r="V29" s="24">
        <f t="shared" si="5"/>
        <v>0</v>
      </c>
      <c r="W29" s="24">
        <v>5</v>
      </c>
      <c r="X29" s="24"/>
      <c r="Y29" s="24">
        <f t="shared" si="6"/>
        <v>0</v>
      </c>
      <c r="Z29" s="24">
        <f t="shared" si="14"/>
        <v>5</v>
      </c>
      <c r="AA29" s="24"/>
      <c r="AB29" s="24">
        <f t="shared" si="7"/>
        <v>0</v>
      </c>
      <c r="AC29" s="24">
        <v>0</v>
      </c>
      <c r="AD29" s="24"/>
      <c r="AE29" s="24">
        <f t="shared" si="8"/>
        <v>0</v>
      </c>
      <c r="AF29" s="24">
        <v>15</v>
      </c>
      <c r="AG29" s="24"/>
      <c r="AH29" s="24">
        <f t="shared" si="9"/>
        <v>0</v>
      </c>
      <c r="AI29" s="24"/>
      <c r="AJ29" s="24"/>
      <c r="AK29" s="24"/>
      <c r="AL29" s="24"/>
      <c r="AM29" s="24"/>
      <c r="AN29" s="24"/>
      <c r="AO29" s="24"/>
      <c r="AP29" s="24"/>
      <c r="AQ29" s="24"/>
      <c r="AR29" s="24">
        <v>1</v>
      </c>
      <c r="AS29" s="24"/>
      <c r="AT29" s="24">
        <f t="shared" si="15"/>
        <v>0</v>
      </c>
      <c r="AU29" s="26">
        <f t="shared" si="10"/>
        <v>0</v>
      </c>
    </row>
    <row r="30" spans="1:47">
      <c r="A30" s="24">
        <v>26</v>
      </c>
      <c r="B30" s="21" t="s">
        <v>186</v>
      </c>
      <c r="C30" s="21" t="s">
        <v>313</v>
      </c>
      <c r="D30" s="28">
        <v>26</v>
      </c>
      <c r="E30" s="24">
        <f t="shared" si="11"/>
        <v>26</v>
      </c>
      <c r="F30" s="24"/>
      <c r="G30" s="24">
        <f t="shared" si="0"/>
        <v>0</v>
      </c>
      <c r="H30" s="24">
        <v>20</v>
      </c>
      <c r="I30" s="24"/>
      <c r="J30" s="24">
        <f t="shared" si="1"/>
        <v>0</v>
      </c>
      <c r="K30" s="26">
        <v>80</v>
      </c>
      <c r="L30" s="24"/>
      <c r="M30" s="24">
        <f t="shared" si="2"/>
        <v>0</v>
      </c>
      <c r="N30" s="26">
        <f t="shared" si="12"/>
        <v>24</v>
      </c>
      <c r="O30" s="24"/>
      <c r="P30" s="24">
        <f t="shared" si="3"/>
        <v>0</v>
      </c>
      <c r="Q30" s="26">
        <v>60</v>
      </c>
      <c r="R30" s="24"/>
      <c r="S30" s="24">
        <f t="shared" si="4"/>
        <v>0</v>
      </c>
      <c r="T30" s="26">
        <f t="shared" si="13"/>
        <v>80</v>
      </c>
      <c r="U30" s="24"/>
      <c r="V30" s="24">
        <f t="shared" si="5"/>
        <v>0</v>
      </c>
      <c r="W30" s="24">
        <v>5</v>
      </c>
      <c r="X30" s="24"/>
      <c r="Y30" s="24">
        <f t="shared" si="6"/>
        <v>0</v>
      </c>
      <c r="Z30" s="24">
        <f t="shared" si="14"/>
        <v>5</v>
      </c>
      <c r="AA30" s="24"/>
      <c r="AB30" s="24">
        <f t="shared" si="7"/>
        <v>0</v>
      </c>
      <c r="AC30" s="24">
        <v>0</v>
      </c>
      <c r="AD30" s="24"/>
      <c r="AE30" s="24">
        <f t="shared" si="8"/>
        <v>0</v>
      </c>
      <c r="AF30" s="24">
        <v>15</v>
      </c>
      <c r="AG30" s="24"/>
      <c r="AH30" s="24">
        <f t="shared" si="9"/>
        <v>0</v>
      </c>
      <c r="AI30" s="24"/>
      <c r="AJ30" s="24"/>
      <c r="AK30" s="24"/>
      <c r="AL30" s="24"/>
      <c r="AM30" s="24"/>
      <c r="AN30" s="24"/>
      <c r="AO30" s="24"/>
      <c r="AP30" s="24"/>
      <c r="AQ30" s="24"/>
      <c r="AR30" s="24">
        <v>1</v>
      </c>
      <c r="AS30" s="24"/>
      <c r="AT30" s="24">
        <f t="shared" si="15"/>
        <v>0</v>
      </c>
      <c r="AU30" s="26">
        <f t="shared" si="10"/>
        <v>0</v>
      </c>
    </row>
    <row r="31" spans="1:47">
      <c r="A31" s="24">
        <v>27</v>
      </c>
      <c r="B31" s="21" t="s">
        <v>36</v>
      </c>
      <c r="C31" s="21" t="s">
        <v>311</v>
      </c>
      <c r="D31" s="28">
        <v>434.12</v>
      </c>
      <c r="E31" s="24">
        <f t="shared" si="11"/>
        <v>434.12</v>
      </c>
      <c r="F31" s="24"/>
      <c r="G31" s="24">
        <f t="shared" si="0"/>
        <v>0</v>
      </c>
      <c r="H31" s="24">
        <v>50</v>
      </c>
      <c r="I31" s="24"/>
      <c r="J31" s="24">
        <f t="shared" si="1"/>
        <v>0</v>
      </c>
      <c r="K31" s="26">
        <v>160</v>
      </c>
      <c r="L31" s="24"/>
      <c r="M31" s="24">
        <f t="shared" si="2"/>
        <v>0</v>
      </c>
      <c r="N31" s="26">
        <f t="shared" si="12"/>
        <v>48</v>
      </c>
      <c r="O31" s="24"/>
      <c r="P31" s="24">
        <f t="shared" si="3"/>
        <v>0</v>
      </c>
      <c r="Q31" s="26">
        <v>120</v>
      </c>
      <c r="R31" s="24"/>
      <c r="S31" s="24">
        <f t="shared" si="4"/>
        <v>0</v>
      </c>
      <c r="T31" s="26">
        <f t="shared" si="13"/>
        <v>160</v>
      </c>
      <c r="U31" s="24"/>
      <c r="V31" s="24">
        <f t="shared" si="5"/>
        <v>0</v>
      </c>
      <c r="W31" s="24">
        <v>95</v>
      </c>
      <c r="X31" s="24"/>
      <c r="Y31" s="24">
        <f t="shared" si="6"/>
        <v>0</v>
      </c>
      <c r="Z31" s="24">
        <f t="shared" si="14"/>
        <v>95</v>
      </c>
      <c r="AA31" s="24"/>
      <c r="AB31" s="24">
        <f t="shared" si="7"/>
        <v>0</v>
      </c>
      <c r="AC31" s="24">
        <v>0</v>
      </c>
      <c r="AD31" s="24"/>
      <c r="AE31" s="24">
        <f t="shared" si="8"/>
        <v>0</v>
      </c>
      <c r="AF31" s="24">
        <v>231</v>
      </c>
      <c r="AG31" s="24"/>
      <c r="AH31" s="24">
        <f t="shared" si="9"/>
        <v>0</v>
      </c>
      <c r="AI31" s="24"/>
      <c r="AJ31" s="24"/>
      <c r="AK31" s="24"/>
      <c r="AL31" s="24"/>
      <c r="AM31" s="24"/>
      <c r="AN31" s="24"/>
      <c r="AO31" s="24"/>
      <c r="AP31" s="24"/>
      <c r="AQ31" s="24"/>
      <c r="AR31" s="24">
        <v>1</v>
      </c>
      <c r="AS31" s="24"/>
      <c r="AT31" s="24">
        <f t="shared" si="15"/>
        <v>0</v>
      </c>
      <c r="AU31" s="26">
        <f t="shared" si="10"/>
        <v>0</v>
      </c>
    </row>
    <row r="32" spans="1:47">
      <c r="A32" s="24">
        <v>28</v>
      </c>
      <c r="B32" s="21" t="s">
        <v>190</v>
      </c>
      <c r="C32" s="21" t="s">
        <v>315</v>
      </c>
      <c r="D32" s="28">
        <v>20</v>
      </c>
      <c r="E32" s="24">
        <f t="shared" si="11"/>
        <v>20</v>
      </c>
      <c r="F32" s="24"/>
      <c r="G32" s="24">
        <f t="shared" si="0"/>
        <v>0</v>
      </c>
      <c r="H32" s="24">
        <v>15</v>
      </c>
      <c r="I32" s="24"/>
      <c r="J32" s="24">
        <f t="shared" si="1"/>
        <v>0</v>
      </c>
      <c r="K32" s="26">
        <v>60</v>
      </c>
      <c r="L32" s="24"/>
      <c r="M32" s="24">
        <f t="shared" si="2"/>
        <v>0</v>
      </c>
      <c r="N32" s="26">
        <f t="shared" si="12"/>
        <v>18</v>
      </c>
      <c r="O32" s="24"/>
      <c r="P32" s="24">
        <f t="shared" si="3"/>
        <v>0</v>
      </c>
      <c r="Q32" s="26">
        <v>60</v>
      </c>
      <c r="R32" s="24"/>
      <c r="S32" s="24">
        <f t="shared" si="4"/>
        <v>0</v>
      </c>
      <c r="T32" s="26">
        <f t="shared" si="13"/>
        <v>60</v>
      </c>
      <c r="U32" s="24"/>
      <c r="V32" s="24">
        <f t="shared" ref="V32:V34" si="16">T32*U32</f>
        <v>0</v>
      </c>
      <c r="W32" s="24">
        <v>5</v>
      </c>
      <c r="X32" s="24"/>
      <c r="Y32" s="24">
        <f t="shared" ref="Y32:Y34" si="17">W32*X32</f>
        <v>0</v>
      </c>
      <c r="Z32" s="24">
        <f t="shared" si="14"/>
        <v>5</v>
      </c>
      <c r="AA32" s="24"/>
      <c r="AB32" s="24">
        <f t="shared" ref="AB32:AB34" si="18">Z32*AA32</f>
        <v>0</v>
      </c>
      <c r="AC32" s="24">
        <v>0</v>
      </c>
      <c r="AD32" s="24"/>
      <c r="AE32" s="24">
        <f t="shared" ref="AE32:AE56" si="19">AC32*AD32</f>
        <v>0</v>
      </c>
      <c r="AF32" s="24">
        <v>15</v>
      </c>
      <c r="AG32" s="24"/>
      <c r="AH32" s="24">
        <f t="shared" ref="AH32:AH56" si="20">AF32*AG32</f>
        <v>0</v>
      </c>
      <c r="AI32" s="29"/>
      <c r="AJ32" s="29"/>
      <c r="AK32" s="29"/>
      <c r="AL32" s="29"/>
      <c r="AM32" s="29"/>
      <c r="AN32" s="29"/>
      <c r="AO32" s="29"/>
      <c r="AP32" s="29"/>
      <c r="AQ32" s="29"/>
      <c r="AR32" s="24">
        <v>1</v>
      </c>
      <c r="AS32" s="24"/>
      <c r="AT32" s="24">
        <f t="shared" si="15"/>
        <v>0</v>
      </c>
      <c r="AU32" s="26">
        <f t="shared" si="10"/>
        <v>0</v>
      </c>
    </row>
    <row r="33" spans="1:47">
      <c r="A33" s="24">
        <v>29</v>
      </c>
      <c r="B33" s="21" t="s">
        <v>191</v>
      </c>
      <c r="C33" s="21" t="s">
        <v>313</v>
      </c>
      <c r="D33" s="28">
        <v>26</v>
      </c>
      <c r="E33" s="24">
        <f t="shared" si="11"/>
        <v>26</v>
      </c>
      <c r="F33" s="24"/>
      <c r="G33" s="24">
        <f t="shared" si="0"/>
        <v>0</v>
      </c>
      <c r="H33" s="24">
        <v>20</v>
      </c>
      <c r="I33" s="24"/>
      <c r="J33" s="24">
        <f t="shared" si="1"/>
        <v>0</v>
      </c>
      <c r="K33" s="26">
        <v>80</v>
      </c>
      <c r="L33" s="24"/>
      <c r="M33" s="24">
        <f t="shared" si="2"/>
        <v>0</v>
      </c>
      <c r="N33" s="26">
        <f t="shared" si="12"/>
        <v>24</v>
      </c>
      <c r="O33" s="24"/>
      <c r="P33" s="24">
        <f t="shared" si="3"/>
        <v>0</v>
      </c>
      <c r="Q33" s="26">
        <v>60</v>
      </c>
      <c r="R33" s="24"/>
      <c r="S33" s="24">
        <f t="shared" si="4"/>
        <v>0</v>
      </c>
      <c r="T33" s="26">
        <f t="shared" si="13"/>
        <v>80</v>
      </c>
      <c r="U33" s="24"/>
      <c r="V33" s="24">
        <f t="shared" si="16"/>
        <v>0</v>
      </c>
      <c r="W33" s="24">
        <v>5</v>
      </c>
      <c r="X33" s="24"/>
      <c r="Y33" s="24">
        <f t="shared" si="17"/>
        <v>0</v>
      </c>
      <c r="Z33" s="24">
        <f t="shared" si="14"/>
        <v>5</v>
      </c>
      <c r="AA33" s="24"/>
      <c r="AB33" s="24">
        <f t="shared" si="18"/>
        <v>0</v>
      </c>
      <c r="AC33" s="24">
        <v>0</v>
      </c>
      <c r="AD33" s="24"/>
      <c r="AE33" s="24">
        <f t="shared" si="19"/>
        <v>0</v>
      </c>
      <c r="AF33" s="24">
        <v>15</v>
      </c>
      <c r="AG33" s="24"/>
      <c r="AH33" s="24">
        <f t="shared" si="20"/>
        <v>0</v>
      </c>
      <c r="AI33" s="29"/>
      <c r="AJ33" s="29"/>
      <c r="AK33" s="29"/>
      <c r="AL33" s="29"/>
      <c r="AM33" s="29"/>
      <c r="AN33" s="29"/>
      <c r="AO33" s="29"/>
      <c r="AP33" s="29"/>
      <c r="AQ33" s="29"/>
      <c r="AR33" s="24">
        <v>1</v>
      </c>
      <c r="AS33" s="24"/>
      <c r="AT33" s="24">
        <f t="shared" si="15"/>
        <v>0</v>
      </c>
      <c r="AU33" s="26">
        <f t="shared" si="10"/>
        <v>0</v>
      </c>
    </row>
    <row r="34" spans="1:47">
      <c r="A34" s="24">
        <v>30</v>
      </c>
      <c r="B34" s="21" t="s">
        <v>192</v>
      </c>
      <c r="C34" s="21" t="s">
        <v>313</v>
      </c>
      <c r="D34" s="28">
        <v>26</v>
      </c>
      <c r="E34" s="24">
        <f t="shared" si="11"/>
        <v>26</v>
      </c>
      <c r="F34" s="24"/>
      <c r="G34" s="24">
        <f t="shared" si="0"/>
        <v>0</v>
      </c>
      <c r="H34" s="24">
        <v>20</v>
      </c>
      <c r="I34" s="24"/>
      <c r="J34" s="24">
        <f t="shared" si="1"/>
        <v>0</v>
      </c>
      <c r="K34" s="26">
        <v>80</v>
      </c>
      <c r="L34" s="24"/>
      <c r="M34" s="24">
        <f t="shared" si="2"/>
        <v>0</v>
      </c>
      <c r="N34" s="26">
        <f t="shared" si="12"/>
        <v>24</v>
      </c>
      <c r="O34" s="24"/>
      <c r="P34" s="24">
        <f t="shared" si="3"/>
        <v>0</v>
      </c>
      <c r="Q34" s="26">
        <v>60</v>
      </c>
      <c r="R34" s="24"/>
      <c r="S34" s="24">
        <f t="shared" si="4"/>
        <v>0</v>
      </c>
      <c r="T34" s="26">
        <f t="shared" si="13"/>
        <v>80</v>
      </c>
      <c r="U34" s="24"/>
      <c r="V34" s="24">
        <f t="shared" si="16"/>
        <v>0</v>
      </c>
      <c r="W34" s="24">
        <v>5</v>
      </c>
      <c r="X34" s="24"/>
      <c r="Y34" s="24">
        <f t="shared" si="17"/>
        <v>0</v>
      </c>
      <c r="Z34" s="24">
        <f t="shared" si="14"/>
        <v>5</v>
      </c>
      <c r="AA34" s="24"/>
      <c r="AB34" s="24">
        <f t="shared" si="18"/>
        <v>0</v>
      </c>
      <c r="AC34" s="24">
        <v>0</v>
      </c>
      <c r="AD34" s="24"/>
      <c r="AE34" s="24">
        <f t="shared" si="19"/>
        <v>0</v>
      </c>
      <c r="AF34" s="24">
        <v>15</v>
      </c>
      <c r="AG34" s="24"/>
      <c r="AH34" s="24">
        <f t="shared" si="20"/>
        <v>0</v>
      </c>
      <c r="AI34" s="29"/>
      <c r="AJ34" s="29"/>
      <c r="AK34" s="29"/>
      <c r="AL34" s="29"/>
      <c r="AM34" s="29"/>
      <c r="AN34" s="29"/>
      <c r="AO34" s="29"/>
      <c r="AP34" s="29"/>
      <c r="AQ34" s="29"/>
      <c r="AR34" s="24">
        <v>1</v>
      </c>
      <c r="AS34" s="24"/>
      <c r="AT34" s="24">
        <f t="shared" si="15"/>
        <v>0</v>
      </c>
      <c r="AU34" s="26">
        <f t="shared" si="10"/>
        <v>0</v>
      </c>
    </row>
    <row r="35" spans="1:47">
      <c r="A35" s="24">
        <v>31</v>
      </c>
      <c r="B35" s="21" t="s">
        <v>38</v>
      </c>
      <c r="C35" s="21" t="s">
        <v>311</v>
      </c>
      <c r="D35" s="67">
        <v>235.96</v>
      </c>
      <c r="E35" s="24">
        <f t="shared" si="11"/>
        <v>235.96</v>
      </c>
      <c r="F35" s="24"/>
      <c r="G35" s="24">
        <f t="shared" si="0"/>
        <v>0</v>
      </c>
      <c r="H35" s="24">
        <v>50</v>
      </c>
      <c r="I35" s="24"/>
      <c r="J35" s="24">
        <f t="shared" si="1"/>
        <v>0</v>
      </c>
      <c r="K35" s="26">
        <v>160</v>
      </c>
      <c r="L35" s="24"/>
      <c r="M35" s="24">
        <f t="shared" ref="M35:M38" si="21">K35*L35</f>
        <v>0</v>
      </c>
      <c r="N35" s="26">
        <f t="shared" si="12"/>
        <v>48</v>
      </c>
      <c r="O35" s="24"/>
      <c r="P35" s="24">
        <f t="shared" ref="P35:P38" si="22">N35*O35</f>
        <v>0</v>
      </c>
      <c r="Q35" s="26">
        <v>120</v>
      </c>
      <c r="R35" s="24"/>
      <c r="S35" s="24">
        <f t="shared" ref="S35:S38" si="23">Q35*R35</f>
        <v>0</v>
      </c>
      <c r="T35" s="26">
        <f t="shared" si="13"/>
        <v>160</v>
      </c>
      <c r="U35" s="24"/>
      <c r="V35" s="24">
        <f t="shared" ref="V35:V38" si="24">T35*U35</f>
        <v>0</v>
      </c>
      <c r="W35" s="24">
        <v>50</v>
      </c>
      <c r="X35" s="24"/>
      <c r="Y35" s="24">
        <f t="shared" ref="Y35:Y38" si="25">W35*X35</f>
        <v>0</v>
      </c>
      <c r="Z35" s="24">
        <f t="shared" si="14"/>
        <v>50</v>
      </c>
      <c r="AA35" s="24"/>
      <c r="AB35" s="24">
        <f t="shared" ref="AB35:AB38" si="26">Z35*AA35</f>
        <v>0</v>
      </c>
      <c r="AC35" s="24">
        <v>0</v>
      </c>
      <c r="AD35" s="24"/>
      <c r="AE35" s="24">
        <f t="shared" si="19"/>
        <v>0</v>
      </c>
      <c r="AF35" s="24">
        <v>123</v>
      </c>
      <c r="AG35" s="24"/>
      <c r="AH35" s="24">
        <f t="shared" si="20"/>
        <v>0</v>
      </c>
      <c r="AI35" s="29"/>
      <c r="AJ35" s="29"/>
      <c r="AK35" s="29"/>
      <c r="AL35" s="29"/>
      <c r="AM35" s="29"/>
      <c r="AN35" s="29"/>
      <c r="AO35" s="29"/>
      <c r="AP35" s="29"/>
      <c r="AQ35" s="29"/>
      <c r="AR35" s="24">
        <v>1</v>
      </c>
      <c r="AS35" s="24"/>
      <c r="AT35" s="24">
        <f t="shared" si="15"/>
        <v>0</v>
      </c>
      <c r="AU35" s="26">
        <f t="shared" si="10"/>
        <v>0</v>
      </c>
    </row>
    <row r="36" spans="1:47">
      <c r="A36" s="24">
        <v>32</v>
      </c>
      <c r="B36" s="33" t="s">
        <v>40</v>
      </c>
      <c r="C36" s="21" t="s">
        <v>311</v>
      </c>
      <c r="D36" s="28">
        <v>584</v>
      </c>
      <c r="E36" s="24">
        <f t="shared" si="11"/>
        <v>584</v>
      </c>
      <c r="F36" s="24"/>
      <c r="G36" s="24">
        <f t="shared" si="0"/>
        <v>0</v>
      </c>
      <c r="H36" s="24">
        <v>50</v>
      </c>
      <c r="I36" s="24"/>
      <c r="J36" s="24">
        <f t="shared" si="1"/>
        <v>0</v>
      </c>
      <c r="K36" s="26">
        <v>160</v>
      </c>
      <c r="L36" s="24"/>
      <c r="M36" s="24">
        <f t="shared" si="21"/>
        <v>0</v>
      </c>
      <c r="N36" s="26">
        <f t="shared" si="12"/>
        <v>48</v>
      </c>
      <c r="O36" s="24"/>
      <c r="P36" s="24">
        <f t="shared" si="22"/>
        <v>0</v>
      </c>
      <c r="Q36" s="26">
        <v>120</v>
      </c>
      <c r="R36" s="24"/>
      <c r="S36" s="24">
        <f t="shared" si="23"/>
        <v>0</v>
      </c>
      <c r="T36" s="26">
        <f t="shared" si="13"/>
        <v>160</v>
      </c>
      <c r="U36" s="24"/>
      <c r="V36" s="24">
        <f t="shared" si="24"/>
        <v>0</v>
      </c>
      <c r="W36" s="24">
        <v>75</v>
      </c>
      <c r="X36" s="24"/>
      <c r="Y36" s="24">
        <f t="shared" si="25"/>
        <v>0</v>
      </c>
      <c r="Z36" s="24">
        <f t="shared" si="14"/>
        <v>75</v>
      </c>
      <c r="AA36" s="24"/>
      <c r="AB36" s="24">
        <f t="shared" si="26"/>
        <v>0</v>
      </c>
      <c r="AC36" s="24">
        <v>0</v>
      </c>
      <c r="AD36" s="24"/>
      <c r="AE36" s="24">
        <f t="shared" si="19"/>
        <v>0</v>
      </c>
      <c r="AF36" s="24">
        <v>183</v>
      </c>
      <c r="AG36" s="24"/>
      <c r="AH36" s="24">
        <f t="shared" si="20"/>
        <v>0</v>
      </c>
      <c r="AI36" s="115"/>
      <c r="AJ36" s="115"/>
      <c r="AK36" s="115"/>
      <c r="AL36" s="115"/>
      <c r="AM36" s="115"/>
      <c r="AN36" s="115"/>
      <c r="AO36" s="115"/>
      <c r="AP36" s="115"/>
      <c r="AQ36" s="115"/>
      <c r="AR36" s="24">
        <v>1</v>
      </c>
      <c r="AS36" s="24"/>
      <c r="AT36" s="24">
        <f t="shared" si="15"/>
        <v>0</v>
      </c>
      <c r="AU36" s="26">
        <f t="shared" si="10"/>
        <v>0</v>
      </c>
    </row>
    <row r="37" spans="1:47">
      <c r="A37" s="24">
        <v>33</v>
      </c>
      <c r="B37" s="33" t="s">
        <v>43</v>
      </c>
      <c r="C37" s="21" t="s">
        <v>311</v>
      </c>
      <c r="D37" s="28">
        <f>333.5+120+430</f>
        <v>883.5</v>
      </c>
      <c r="E37" s="24">
        <f t="shared" si="11"/>
        <v>883.5</v>
      </c>
      <c r="F37" s="24"/>
      <c r="G37" s="24">
        <f t="shared" si="0"/>
        <v>0</v>
      </c>
      <c r="H37" s="24">
        <v>50</v>
      </c>
      <c r="I37" s="24"/>
      <c r="J37" s="24">
        <f t="shared" si="1"/>
        <v>0</v>
      </c>
      <c r="K37" s="26">
        <v>160</v>
      </c>
      <c r="L37" s="24"/>
      <c r="M37" s="24">
        <f t="shared" si="21"/>
        <v>0</v>
      </c>
      <c r="N37" s="26">
        <f t="shared" si="12"/>
        <v>48</v>
      </c>
      <c r="O37" s="24"/>
      <c r="P37" s="24">
        <f t="shared" si="22"/>
        <v>0</v>
      </c>
      <c r="Q37" s="26">
        <v>120</v>
      </c>
      <c r="R37" s="24"/>
      <c r="S37" s="24">
        <f t="shared" si="23"/>
        <v>0</v>
      </c>
      <c r="T37" s="26">
        <f t="shared" si="13"/>
        <v>160</v>
      </c>
      <c r="U37" s="24"/>
      <c r="V37" s="24">
        <f t="shared" si="24"/>
        <v>0</v>
      </c>
      <c r="W37" s="24">
        <v>195</v>
      </c>
      <c r="X37" s="24"/>
      <c r="Y37" s="24">
        <f t="shared" si="25"/>
        <v>0</v>
      </c>
      <c r="Z37" s="24">
        <f t="shared" si="14"/>
        <v>195</v>
      </c>
      <c r="AA37" s="24"/>
      <c r="AB37" s="24">
        <f t="shared" si="26"/>
        <v>0</v>
      </c>
      <c r="AC37" s="24">
        <v>0</v>
      </c>
      <c r="AD37" s="24"/>
      <c r="AE37" s="24">
        <f t="shared" si="19"/>
        <v>0</v>
      </c>
      <c r="AF37" s="24">
        <v>471</v>
      </c>
      <c r="AG37" s="24"/>
      <c r="AH37" s="24">
        <f t="shared" si="20"/>
        <v>0</v>
      </c>
      <c r="AI37" s="29"/>
      <c r="AJ37" s="29"/>
      <c r="AK37" s="29"/>
      <c r="AL37" s="29"/>
      <c r="AM37" s="29"/>
      <c r="AN37" s="29"/>
      <c r="AO37" s="29"/>
      <c r="AP37" s="29"/>
      <c r="AQ37" s="29"/>
      <c r="AR37" s="24">
        <v>1</v>
      </c>
      <c r="AS37" s="24"/>
      <c r="AT37" s="24">
        <f t="shared" si="15"/>
        <v>0</v>
      </c>
      <c r="AU37" s="26">
        <f t="shared" si="10"/>
        <v>0</v>
      </c>
    </row>
    <row r="38" spans="1:47">
      <c r="A38" s="24">
        <v>34</v>
      </c>
      <c r="B38" s="21" t="s">
        <v>203</v>
      </c>
      <c r="C38" s="21" t="s">
        <v>311</v>
      </c>
      <c r="D38" s="28">
        <v>229.8</v>
      </c>
      <c r="E38" s="24">
        <f t="shared" si="11"/>
        <v>229.8</v>
      </c>
      <c r="F38" s="24"/>
      <c r="G38" s="24">
        <f t="shared" si="0"/>
        <v>0</v>
      </c>
      <c r="H38" s="24">
        <v>50</v>
      </c>
      <c r="I38" s="24"/>
      <c r="J38" s="24">
        <f t="shared" si="1"/>
        <v>0</v>
      </c>
      <c r="K38" s="26">
        <v>160</v>
      </c>
      <c r="L38" s="24"/>
      <c r="M38" s="24">
        <f t="shared" si="21"/>
        <v>0</v>
      </c>
      <c r="N38" s="26">
        <f t="shared" si="12"/>
        <v>48</v>
      </c>
      <c r="O38" s="24"/>
      <c r="P38" s="24">
        <f t="shared" si="22"/>
        <v>0</v>
      </c>
      <c r="Q38" s="26">
        <v>120</v>
      </c>
      <c r="R38" s="24"/>
      <c r="S38" s="24">
        <f t="shared" si="23"/>
        <v>0</v>
      </c>
      <c r="T38" s="26">
        <f t="shared" si="13"/>
        <v>160</v>
      </c>
      <c r="U38" s="24"/>
      <c r="V38" s="24">
        <f t="shared" si="24"/>
        <v>0</v>
      </c>
      <c r="W38" s="24">
        <v>45</v>
      </c>
      <c r="X38" s="24"/>
      <c r="Y38" s="24">
        <f t="shared" si="25"/>
        <v>0</v>
      </c>
      <c r="Z38" s="24">
        <f t="shared" si="14"/>
        <v>45</v>
      </c>
      <c r="AA38" s="24"/>
      <c r="AB38" s="24">
        <f t="shared" si="26"/>
        <v>0</v>
      </c>
      <c r="AC38" s="24">
        <v>0</v>
      </c>
      <c r="AD38" s="24"/>
      <c r="AE38" s="24">
        <f t="shared" si="19"/>
        <v>0</v>
      </c>
      <c r="AF38" s="24">
        <v>111</v>
      </c>
      <c r="AG38" s="24"/>
      <c r="AH38" s="24">
        <f t="shared" si="20"/>
        <v>0</v>
      </c>
      <c r="AI38" s="29"/>
      <c r="AJ38" s="29"/>
      <c r="AK38" s="29"/>
      <c r="AL38" s="29"/>
      <c r="AM38" s="29"/>
      <c r="AN38" s="29"/>
      <c r="AO38" s="29"/>
      <c r="AP38" s="29"/>
      <c r="AQ38" s="29"/>
      <c r="AR38" s="24">
        <v>1</v>
      </c>
      <c r="AS38" s="24"/>
      <c r="AT38" s="24">
        <f t="shared" si="15"/>
        <v>0</v>
      </c>
      <c r="AU38" s="26">
        <f t="shared" si="10"/>
        <v>0</v>
      </c>
    </row>
    <row r="39" spans="1:47">
      <c r="A39" s="24">
        <v>35</v>
      </c>
      <c r="B39" s="35" t="s">
        <v>45</v>
      </c>
      <c r="C39" s="21" t="s">
        <v>311</v>
      </c>
      <c r="D39" s="28">
        <v>327.06</v>
      </c>
      <c r="E39" s="24">
        <f t="shared" si="11"/>
        <v>327.06</v>
      </c>
      <c r="F39" s="24"/>
      <c r="G39" s="24">
        <f t="shared" si="0"/>
        <v>0</v>
      </c>
      <c r="H39" s="24">
        <v>50</v>
      </c>
      <c r="I39" s="24"/>
      <c r="J39" s="24">
        <f t="shared" si="1"/>
        <v>0</v>
      </c>
      <c r="K39" s="26">
        <v>160</v>
      </c>
      <c r="L39" s="24"/>
      <c r="M39" s="24">
        <f t="shared" ref="M39:M40" si="27">K39*L39</f>
        <v>0</v>
      </c>
      <c r="N39" s="26">
        <f t="shared" si="12"/>
        <v>48</v>
      </c>
      <c r="O39" s="24"/>
      <c r="P39" s="24">
        <f t="shared" ref="P39:P40" si="28">N39*O39</f>
        <v>0</v>
      </c>
      <c r="Q39" s="26">
        <v>120</v>
      </c>
      <c r="R39" s="24"/>
      <c r="S39" s="24">
        <f t="shared" ref="S39:S40" si="29">Q39*R39</f>
        <v>0</v>
      </c>
      <c r="T39" s="26">
        <f t="shared" si="13"/>
        <v>160</v>
      </c>
      <c r="U39" s="24"/>
      <c r="V39" s="24">
        <f t="shared" ref="V39:V40" si="30">T39*U39</f>
        <v>0</v>
      </c>
      <c r="W39" s="24">
        <v>80</v>
      </c>
      <c r="X39" s="24"/>
      <c r="Y39" s="24">
        <f t="shared" ref="Y39:Y40" si="31">W39*X39</f>
        <v>0</v>
      </c>
      <c r="Z39" s="24">
        <f t="shared" si="14"/>
        <v>80</v>
      </c>
      <c r="AA39" s="24"/>
      <c r="AB39" s="24">
        <f t="shared" ref="AB39:AB40" si="32">Z39*AA39</f>
        <v>0</v>
      </c>
      <c r="AC39" s="24">
        <v>0</v>
      </c>
      <c r="AD39" s="24"/>
      <c r="AE39" s="24">
        <f t="shared" si="19"/>
        <v>0</v>
      </c>
      <c r="AF39" s="24">
        <v>195</v>
      </c>
      <c r="AG39" s="24"/>
      <c r="AH39" s="24">
        <f t="shared" si="20"/>
        <v>0</v>
      </c>
      <c r="AI39" s="29"/>
      <c r="AJ39" s="29"/>
      <c r="AK39" s="29"/>
      <c r="AL39" s="29"/>
      <c r="AM39" s="29"/>
      <c r="AN39" s="29"/>
      <c r="AO39" s="29"/>
      <c r="AP39" s="29"/>
      <c r="AQ39" s="29"/>
      <c r="AR39" s="24">
        <v>1</v>
      </c>
      <c r="AS39" s="24"/>
      <c r="AT39" s="24">
        <f t="shared" si="15"/>
        <v>0</v>
      </c>
      <c r="AU39" s="26">
        <f t="shared" si="10"/>
        <v>0</v>
      </c>
    </row>
    <row r="40" spans="1:47">
      <c r="A40" s="24">
        <v>36</v>
      </c>
      <c r="B40" s="35" t="s">
        <v>48</v>
      </c>
      <c r="C40" s="21" t="s">
        <v>313</v>
      </c>
      <c r="D40" s="28">
        <v>81.08</v>
      </c>
      <c r="E40" s="24">
        <f t="shared" si="11"/>
        <v>81.08</v>
      </c>
      <c r="F40" s="24"/>
      <c r="G40" s="24">
        <f t="shared" si="0"/>
        <v>0</v>
      </c>
      <c r="H40" s="24">
        <v>20</v>
      </c>
      <c r="I40" s="24"/>
      <c r="J40" s="24">
        <f t="shared" si="1"/>
        <v>0</v>
      </c>
      <c r="K40" s="26">
        <v>80</v>
      </c>
      <c r="L40" s="24"/>
      <c r="M40" s="24">
        <f t="shared" si="27"/>
        <v>0</v>
      </c>
      <c r="N40" s="26">
        <f t="shared" si="12"/>
        <v>24</v>
      </c>
      <c r="O40" s="24"/>
      <c r="P40" s="24">
        <f t="shared" si="28"/>
        <v>0</v>
      </c>
      <c r="Q40" s="26">
        <v>60</v>
      </c>
      <c r="R40" s="24"/>
      <c r="S40" s="24">
        <f t="shared" si="29"/>
        <v>0</v>
      </c>
      <c r="T40" s="26">
        <f t="shared" si="13"/>
        <v>80</v>
      </c>
      <c r="U40" s="24"/>
      <c r="V40" s="24">
        <f t="shared" si="30"/>
        <v>0</v>
      </c>
      <c r="W40" s="24">
        <v>15</v>
      </c>
      <c r="X40" s="24"/>
      <c r="Y40" s="24">
        <f t="shared" si="31"/>
        <v>0</v>
      </c>
      <c r="Z40" s="24">
        <f t="shared" si="14"/>
        <v>15</v>
      </c>
      <c r="AA40" s="24"/>
      <c r="AB40" s="24">
        <f t="shared" si="32"/>
        <v>0</v>
      </c>
      <c r="AC40" s="24">
        <v>0</v>
      </c>
      <c r="AD40" s="24"/>
      <c r="AE40" s="24">
        <f t="shared" si="19"/>
        <v>0</v>
      </c>
      <c r="AF40" s="24">
        <v>39</v>
      </c>
      <c r="AG40" s="24"/>
      <c r="AH40" s="24">
        <f t="shared" si="20"/>
        <v>0</v>
      </c>
      <c r="AI40" s="29"/>
      <c r="AJ40" s="29"/>
      <c r="AK40" s="29"/>
      <c r="AL40" s="29"/>
      <c r="AM40" s="29"/>
      <c r="AN40" s="29"/>
      <c r="AO40" s="29"/>
      <c r="AP40" s="29"/>
      <c r="AQ40" s="29"/>
      <c r="AR40" s="24">
        <v>1</v>
      </c>
      <c r="AS40" s="24"/>
      <c r="AT40" s="24">
        <f t="shared" si="15"/>
        <v>0</v>
      </c>
      <c r="AU40" s="26">
        <f t="shared" si="10"/>
        <v>0</v>
      </c>
    </row>
    <row r="41" spans="1:47">
      <c r="A41" s="24">
        <v>37</v>
      </c>
      <c r="B41" s="35" t="s">
        <v>49</v>
      </c>
      <c r="C41" s="21" t="s">
        <v>311</v>
      </c>
      <c r="D41" s="28">
        <v>156.12</v>
      </c>
      <c r="E41" s="24">
        <f t="shared" si="11"/>
        <v>156.12</v>
      </c>
      <c r="F41" s="24"/>
      <c r="G41" s="24">
        <f t="shared" si="0"/>
        <v>0</v>
      </c>
      <c r="H41" s="24">
        <v>50</v>
      </c>
      <c r="I41" s="24"/>
      <c r="J41" s="24">
        <f t="shared" si="1"/>
        <v>0</v>
      </c>
      <c r="K41" s="26">
        <v>160</v>
      </c>
      <c r="L41" s="24"/>
      <c r="M41" s="24">
        <f t="shared" ref="M41:M50" si="33">K41*L41</f>
        <v>0</v>
      </c>
      <c r="N41" s="26">
        <f t="shared" si="12"/>
        <v>48</v>
      </c>
      <c r="O41" s="24"/>
      <c r="P41" s="24">
        <f t="shared" ref="P41:P50" si="34">N41*O41</f>
        <v>0</v>
      </c>
      <c r="Q41" s="26">
        <v>120</v>
      </c>
      <c r="R41" s="24"/>
      <c r="S41" s="24">
        <f t="shared" ref="S41:S50" si="35">Q41*R41</f>
        <v>0</v>
      </c>
      <c r="T41" s="26">
        <f t="shared" si="13"/>
        <v>160</v>
      </c>
      <c r="U41" s="24"/>
      <c r="V41" s="24">
        <f t="shared" ref="V41:V50" si="36">T41*U41</f>
        <v>0</v>
      </c>
      <c r="W41" s="24">
        <v>25</v>
      </c>
      <c r="X41" s="24"/>
      <c r="Y41" s="24">
        <f t="shared" ref="Y41:Y50" si="37">W41*X41</f>
        <v>0</v>
      </c>
      <c r="Z41" s="24">
        <f t="shared" si="14"/>
        <v>25</v>
      </c>
      <c r="AA41" s="24"/>
      <c r="AB41" s="24">
        <f t="shared" ref="AB41:AB50" si="38">Z41*AA41</f>
        <v>0</v>
      </c>
      <c r="AC41" s="24">
        <v>0</v>
      </c>
      <c r="AD41" s="24"/>
      <c r="AE41" s="24">
        <f t="shared" si="19"/>
        <v>0</v>
      </c>
      <c r="AF41" s="24">
        <v>63</v>
      </c>
      <c r="AG41" s="24"/>
      <c r="AH41" s="24">
        <f t="shared" si="20"/>
        <v>0</v>
      </c>
      <c r="AI41" s="29"/>
      <c r="AJ41" s="29"/>
      <c r="AK41" s="29"/>
      <c r="AL41" s="29"/>
      <c r="AM41" s="29"/>
      <c r="AN41" s="29"/>
      <c r="AO41" s="29"/>
      <c r="AP41" s="29"/>
      <c r="AQ41" s="29"/>
      <c r="AR41" s="24">
        <v>1</v>
      </c>
      <c r="AS41" s="24"/>
      <c r="AT41" s="24">
        <f t="shared" si="15"/>
        <v>0</v>
      </c>
      <c r="AU41" s="26">
        <f t="shared" si="10"/>
        <v>0</v>
      </c>
    </row>
    <row r="42" spans="1:47">
      <c r="A42" s="24">
        <v>38</v>
      </c>
      <c r="B42" s="103" t="s">
        <v>53</v>
      </c>
      <c r="C42" s="21" t="s">
        <v>311</v>
      </c>
      <c r="D42" s="67">
        <v>490.22</v>
      </c>
      <c r="E42" s="24">
        <f t="shared" si="11"/>
        <v>490.22</v>
      </c>
      <c r="F42" s="24"/>
      <c r="G42" s="24">
        <f t="shared" si="0"/>
        <v>0</v>
      </c>
      <c r="H42" s="24">
        <v>50</v>
      </c>
      <c r="I42" s="24"/>
      <c r="J42" s="24">
        <f t="shared" si="1"/>
        <v>0</v>
      </c>
      <c r="K42" s="26">
        <v>160</v>
      </c>
      <c r="L42" s="24"/>
      <c r="M42" s="24">
        <f t="shared" si="33"/>
        <v>0</v>
      </c>
      <c r="N42" s="26">
        <f t="shared" si="12"/>
        <v>48</v>
      </c>
      <c r="O42" s="24"/>
      <c r="P42" s="24">
        <f t="shared" si="34"/>
        <v>0</v>
      </c>
      <c r="Q42" s="26">
        <v>120</v>
      </c>
      <c r="R42" s="24"/>
      <c r="S42" s="24">
        <f t="shared" si="35"/>
        <v>0</v>
      </c>
      <c r="T42" s="26">
        <f t="shared" si="13"/>
        <v>160</v>
      </c>
      <c r="U42" s="24"/>
      <c r="V42" s="24">
        <f t="shared" si="36"/>
        <v>0</v>
      </c>
      <c r="W42" s="24">
        <v>75</v>
      </c>
      <c r="X42" s="24"/>
      <c r="Y42" s="24">
        <f t="shared" si="37"/>
        <v>0</v>
      </c>
      <c r="Z42" s="24">
        <f t="shared" si="14"/>
        <v>75</v>
      </c>
      <c r="AA42" s="24"/>
      <c r="AB42" s="24">
        <f t="shared" si="38"/>
        <v>0</v>
      </c>
      <c r="AC42" s="24">
        <v>0</v>
      </c>
      <c r="AD42" s="24"/>
      <c r="AE42" s="24">
        <f t="shared" si="19"/>
        <v>0</v>
      </c>
      <c r="AF42" s="24">
        <v>183</v>
      </c>
      <c r="AG42" s="24"/>
      <c r="AH42" s="24">
        <f t="shared" si="20"/>
        <v>0</v>
      </c>
      <c r="AI42" s="29"/>
      <c r="AJ42" s="29"/>
      <c r="AK42" s="29"/>
      <c r="AL42" s="29"/>
      <c r="AM42" s="29"/>
      <c r="AN42" s="29"/>
      <c r="AO42" s="29"/>
      <c r="AP42" s="29"/>
      <c r="AQ42" s="29"/>
      <c r="AR42" s="24">
        <v>1</v>
      </c>
      <c r="AS42" s="24"/>
      <c r="AT42" s="24">
        <f t="shared" si="15"/>
        <v>0</v>
      </c>
      <c r="AU42" s="26">
        <f t="shared" si="10"/>
        <v>0</v>
      </c>
    </row>
    <row r="43" spans="1:47">
      <c r="A43" s="24">
        <v>39</v>
      </c>
      <c r="B43" s="21" t="s">
        <v>327</v>
      </c>
      <c r="C43" s="21" t="s">
        <v>311</v>
      </c>
      <c r="D43" s="61">
        <v>247</v>
      </c>
      <c r="E43" s="24">
        <f t="shared" si="11"/>
        <v>247</v>
      </c>
      <c r="F43" s="24"/>
      <c r="G43" s="24">
        <f t="shared" si="0"/>
        <v>0</v>
      </c>
      <c r="H43" s="24">
        <v>50</v>
      </c>
      <c r="I43" s="24"/>
      <c r="J43" s="24">
        <f t="shared" si="1"/>
        <v>0</v>
      </c>
      <c r="K43" s="26">
        <v>160</v>
      </c>
      <c r="L43" s="24"/>
      <c r="M43" s="24">
        <f t="shared" si="33"/>
        <v>0</v>
      </c>
      <c r="N43" s="26">
        <f t="shared" si="12"/>
        <v>48</v>
      </c>
      <c r="O43" s="24"/>
      <c r="P43" s="24">
        <f t="shared" si="34"/>
        <v>0</v>
      </c>
      <c r="Q43" s="26">
        <v>120</v>
      </c>
      <c r="R43" s="24"/>
      <c r="S43" s="24">
        <f t="shared" si="35"/>
        <v>0</v>
      </c>
      <c r="T43" s="26">
        <f t="shared" si="13"/>
        <v>160</v>
      </c>
      <c r="U43" s="24"/>
      <c r="V43" s="24">
        <f t="shared" si="36"/>
        <v>0</v>
      </c>
      <c r="W43" s="24">
        <v>45</v>
      </c>
      <c r="X43" s="24"/>
      <c r="Y43" s="24">
        <f t="shared" si="37"/>
        <v>0</v>
      </c>
      <c r="Z43" s="24">
        <f t="shared" si="14"/>
        <v>45</v>
      </c>
      <c r="AA43" s="24"/>
      <c r="AB43" s="24">
        <f t="shared" si="38"/>
        <v>0</v>
      </c>
      <c r="AC43" s="24">
        <v>0</v>
      </c>
      <c r="AD43" s="24"/>
      <c r="AE43" s="24">
        <f t="shared" si="19"/>
        <v>0</v>
      </c>
      <c r="AF43" s="24">
        <v>111</v>
      </c>
      <c r="AG43" s="24"/>
      <c r="AH43" s="24">
        <f t="shared" si="20"/>
        <v>0</v>
      </c>
      <c r="AI43" s="29"/>
      <c r="AJ43" s="29"/>
      <c r="AK43" s="29"/>
      <c r="AL43" s="29"/>
      <c r="AM43" s="29"/>
      <c r="AN43" s="29"/>
      <c r="AO43" s="29"/>
      <c r="AP43" s="29"/>
      <c r="AQ43" s="29"/>
      <c r="AR43" s="24">
        <v>1</v>
      </c>
      <c r="AS43" s="24"/>
      <c r="AT43" s="24">
        <f t="shared" si="15"/>
        <v>0</v>
      </c>
      <c r="AU43" s="26">
        <f t="shared" si="10"/>
        <v>0</v>
      </c>
    </row>
    <row r="44" spans="1:47">
      <c r="A44" s="24">
        <v>40</v>
      </c>
      <c r="B44" s="21" t="s">
        <v>64</v>
      </c>
      <c r="C44" s="21" t="s">
        <v>311</v>
      </c>
      <c r="D44" s="61">
        <v>315.52</v>
      </c>
      <c r="E44" s="24">
        <f t="shared" si="11"/>
        <v>315.52</v>
      </c>
      <c r="F44" s="24"/>
      <c r="G44" s="24">
        <f t="shared" si="0"/>
        <v>0</v>
      </c>
      <c r="H44" s="24">
        <v>50</v>
      </c>
      <c r="I44" s="24"/>
      <c r="J44" s="24">
        <f t="shared" si="1"/>
        <v>0</v>
      </c>
      <c r="K44" s="26">
        <v>160</v>
      </c>
      <c r="L44" s="24"/>
      <c r="M44" s="24">
        <f t="shared" si="33"/>
        <v>0</v>
      </c>
      <c r="N44" s="26">
        <f t="shared" si="12"/>
        <v>48</v>
      </c>
      <c r="O44" s="24"/>
      <c r="P44" s="24">
        <f t="shared" si="34"/>
        <v>0</v>
      </c>
      <c r="Q44" s="26">
        <v>120</v>
      </c>
      <c r="R44" s="24"/>
      <c r="S44" s="24">
        <f t="shared" si="35"/>
        <v>0</v>
      </c>
      <c r="T44" s="26">
        <f t="shared" si="13"/>
        <v>160</v>
      </c>
      <c r="U44" s="24"/>
      <c r="V44" s="24">
        <f t="shared" si="36"/>
        <v>0</v>
      </c>
      <c r="W44" s="24">
        <v>45</v>
      </c>
      <c r="X44" s="24"/>
      <c r="Y44" s="24">
        <f t="shared" si="37"/>
        <v>0</v>
      </c>
      <c r="Z44" s="24">
        <f t="shared" si="14"/>
        <v>45</v>
      </c>
      <c r="AA44" s="24"/>
      <c r="AB44" s="24">
        <f t="shared" si="38"/>
        <v>0</v>
      </c>
      <c r="AC44" s="24">
        <v>0</v>
      </c>
      <c r="AD44" s="24"/>
      <c r="AE44" s="24">
        <f t="shared" si="19"/>
        <v>0</v>
      </c>
      <c r="AF44" s="24">
        <v>111</v>
      </c>
      <c r="AG44" s="24"/>
      <c r="AH44" s="24">
        <f t="shared" si="20"/>
        <v>0</v>
      </c>
      <c r="AI44" s="29"/>
      <c r="AJ44" s="29"/>
      <c r="AK44" s="29"/>
      <c r="AL44" s="29"/>
      <c r="AM44" s="29"/>
      <c r="AN44" s="29"/>
      <c r="AO44" s="29"/>
      <c r="AP44" s="29"/>
      <c r="AQ44" s="29"/>
      <c r="AR44" s="24">
        <v>1</v>
      </c>
      <c r="AS44" s="24"/>
      <c r="AT44" s="24">
        <f t="shared" si="15"/>
        <v>0</v>
      </c>
      <c r="AU44" s="26">
        <f t="shared" si="10"/>
        <v>0</v>
      </c>
    </row>
    <row r="45" spans="1:47">
      <c r="A45" s="24">
        <v>41</v>
      </c>
      <c r="B45" s="21" t="s">
        <v>65</v>
      </c>
      <c r="C45" s="21" t="s">
        <v>311</v>
      </c>
      <c r="D45" s="61">
        <v>344.84</v>
      </c>
      <c r="E45" s="24">
        <f t="shared" si="11"/>
        <v>344.84</v>
      </c>
      <c r="F45" s="24"/>
      <c r="G45" s="24">
        <f t="shared" si="0"/>
        <v>0</v>
      </c>
      <c r="H45" s="24">
        <v>50</v>
      </c>
      <c r="I45" s="24"/>
      <c r="J45" s="24">
        <f t="shared" si="1"/>
        <v>0</v>
      </c>
      <c r="K45" s="26">
        <v>160</v>
      </c>
      <c r="L45" s="24"/>
      <c r="M45" s="24">
        <f t="shared" si="33"/>
        <v>0</v>
      </c>
      <c r="N45" s="26">
        <f t="shared" si="12"/>
        <v>48</v>
      </c>
      <c r="O45" s="24"/>
      <c r="P45" s="24">
        <f t="shared" si="34"/>
        <v>0</v>
      </c>
      <c r="Q45" s="26">
        <v>120</v>
      </c>
      <c r="R45" s="24"/>
      <c r="S45" s="24">
        <f t="shared" si="35"/>
        <v>0</v>
      </c>
      <c r="T45" s="26">
        <f t="shared" si="13"/>
        <v>160</v>
      </c>
      <c r="U45" s="24"/>
      <c r="V45" s="24">
        <f t="shared" si="36"/>
        <v>0</v>
      </c>
      <c r="W45" s="24">
        <v>85</v>
      </c>
      <c r="X45" s="24"/>
      <c r="Y45" s="24">
        <f t="shared" si="37"/>
        <v>0</v>
      </c>
      <c r="Z45" s="24">
        <f t="shared" si="14"/>
        <v>85</v>
      </c>
      <c r="AA45" s="24"/>
      <c r="AB45" s="24">
        <f t="shared" si="38"/>
        <v>0</v>
      </c>
      <c r="AC45" s="24">
        <v>0</v>
      </c>
      <c r="AD45" s="24"/>
      <c r="AE45" s="24">
        <f t="shared" si="19"/>
        <v>0</v>
      </c>
      <c r="AF45" s="24">
        <v>207</v>
      </c>
      <c r="AG45" s="24"/>
      <c r="AH45" s="24">
        <f t="shared" si="20"/>
        <v>0</v>
      </c>
      <c r="AI45" s="29"/>
      <c r="AJ45" s="29"/>
      <c r="AK45" s="29"/>
      <c r="AL45" s="29"/>
      <c r="AM45" s="29"/>
      <c r="AN45" s="29"/>
      <c r="AO45" s="29"/>
      <c r="AP45" s="29"/>
      <c r="AQ45" s="29"/>
      <c r="AR45" s="24">
        <v>1</v>
      </c>
      <c r="AS45" s="24"/>
      <c r="AT45" s="24">
        <f t="shared" si="15"/>
        <v>0</v>
      </c>
      <c r="AU45" s="26">
        <f t="shared" si="10"/>
        <v>0</v>
      </c>
    </row>
    <row r="46" spans="1:47">
      <c r="A46" s="24">
        <v>42</v>
      </c>
      <c r="B46" s="21" t="s">
        <v>328</v>
      </c>
      <c r="C46" s="21" t="s">
        <v>313</v>
      </c>
      <c r="D46" s="28">
        <v>24</v>
      </c>
      <c r="E46" s="24">
        <f t="shared" si="11"/>
        <v>24</v>
      </c>
      <c r="F46" s="24"/>
      <c r="G46" s="24">
        <f t="shared" si="0"/>
        <v>0</v>
      </c>
      <c r="H46" s="24">
        <v>20</v>
      </c>
      <c r="I46" s="24"/>
      <c r="J46" s="24">
        <f t="shared" si="1"/>
        <v>0</v>
      </c>
      <c r="K46" s="26">
        <v>80</v>
      </c>
      <c r="L46" s="24"/>
      <c r="M46" s="24">
        <f t="shared" si="33"/>
        <v>0</v>
      </c>
      <c r="N46" s="26">
        <f t="shared" si="12"/>
        <v>24</v>
      </c>
      <c r="O46" s="24"/>
      <c r="P46" s="24">
        <f t="shared" si="34"/>
        <v>0</v>
      </c>
      <c r="Q46" s="26">
        <v>60</v>
      </c>
      <c r="R46" s="24"/>
      <c r="S46" s="24">
        <f t="shared" si="35"/>
        <v>0</v>
      </c>
      <c r="T46" s="26">
        <f t="shared" si="13"/>
        <v>80</v>
      </c>
      <c r="U46" s="24"/>
      <c r="V46" s="24">
        <f t="shared" si="36"/>
        <v>0</v>
      </c>
      <c r="W46" s="24">
        <v>5</v>
      </c>
      <c r="X46" s="24"/>
      <c r="Y46" s="24">
        <f t="shared" si="37"/>
        <v>0</v>
      </c>
      <c r="Z46" s="24">
        <f t="shared" si="14"/>
        <v>5</v>
      </c>
      <c r="AA46" s="24"/>
      <c r="AB46" s="24">
        <f t="shared" si="38"/>
        <v>0</v>
      </c>
      <c r="AC46" s="24">
        <v>0</v>
      </c>
      <c r="AD46" s="24"/>
      <c r="AE46" s="24">
        <f t="shared" si="19"/>
        <v>0</v>
      </c>
      <c r="AF46" s="24">
        <v>15</v>
      </c>
      <c r="AG46" s="24"/>
      <c r="AH46" s="24">
        <f t="shared" si="20"/>
        <v>0</v>
      </c>
      <c r="AI46" s="29"/>
      <c r="AJ46" s="29"/>
      <c r="AK46" s="29"/>
      <c r="AL46" s="29"/>
      <c r="AM46" s="29"/>
      <c r="AN46" s="29"/>
      <c r="AO46" s="29"/>
      <c r="AP46" s="29"/>
      <c r="AQ46" s="29"/>
      <c r="AR46" s="24">
        <v>1</v>
      </c>
      <c r="AS46" s="24"/>
      <c r="AT46" s="24">
        <f t="shared" si="15"/>
        <v>0</v>
      </c>
      <c r="AU46" s="26">
        <f t="shared" si="10"/>
        <v>0</v>
      </c>
    </row>
    <row r="47" spans="1:47">
      <c r="A47" s="24">
        <v>43</v>
      </c>
      <c r="B47" s="21" t="s">
        <v>329</v>
      </c>
      <c r="C47" s="21" t="s">
        <v>313</v>
      </c>
      <c r="D47" s="28">
        <v>35</v>
      </c>
      <c r="E47" s="24">
        <f t="shared" si="11"/>
        <v>35</v>
      </c>
      <c r="F47" s="24"/>
      <c r="G47" s="24">
        <f t="shared" si="0"/>
        <v>0</v>
      </c>
      <c r="H47" s="24">
        <v>20</v>
      </c>
      <c r="I47" s="24"/>
      <c r="J47" s="24">
        <f t="shared" si="1"/>
        <v>0</v>
      </c>
      <c r="K47" s="26">
        <v>80</v>
      </c>
      <c r="L47" s="24"/>
      <c r="M47" s="24">
        <f t="shared" si="33"/>
        <v>0</v>
      </c>
      <c r="N47" s="26">
        <f t="shared" si="12"/>
        <v>24</v>
      </c>
      <c r="O47" s="24"/>
      <c r="P47" s="24">
        <f t="shared" si="34"/>
        <v>0</v>
      </c>
      <c r="Q47" s="26">
        <v>60</v>
      </c>
      <c r="R47" s="24"/>
      <c r="S47" s="24">
        <f t="shared" si="35"/>
        <v>0</v>
      </c>
      <c r="T47" s="26">
        <f t="shared" si="13"/>
        <v>80</v>
      </c>
      <c r="U47" s="24"/>
      <c r="V47" s="24">
        <f t="shared" si="36"/>
        <v>0</v>
      </c>
      <c r="W47" s="24">
        <v>5</v>
      </c>
      <c r="X47" s="24"/>
      <c r="Y47" s="24">
        <f t="shared" si="37"/>
        <v>0</v>
      </c>
      <c r="Z47" s="24">
        <f t="shared" si="14"/>
        <v>5</v>
      </c>
      <c r="AA47" s="24"/>
      <c r="AB47" s="24">
        <f t="shared" si="38"/>
        <v>0</v>
      </c>
      <c r="AC47" s="24">
        <v>0</v>
      </c>
      <c r="AD47" s="24"/>
      <c r="AE47" s="24">
        <f t="shared" si="19"/>
        <v>0</v>
      </c>
      <c r="AF47" s="24">
        <v>15</v>
      </c>
      <c r="AG47" s="24"/>
      <c r="AH47" s="24">
        <f t="shared" si="20"/>
        <v>0</v>
      </c>
      <c r="AI47" s="29"/>
      <c r="AJ47" s="29"/>
      <c r="AK47" s="29"/>
      <c r="AL47" s="29"/>
      <c r="AM47" s="29"/>
      <c r="AN47" s="29"/>
      <c r="AO47" s="29"/>
      <c r="AP47" s="29"/>
      <c r="AQ47" s="29"/>
      <c r="AR47" s="24">
        <v>1</v>
      </c>
      <c r="AS47" s="24"/>
      <c r="AT47" s="24">
        <f t="shared" si="15"/>
        <v>0</v>
      </c>
      <c r="AU47" s="26">
        <f t="shared" si="10"/>
        <v>0</v>
      </c>
    </row>
    <row r="48" spans="1:47">
      <c r="A48" s="24">
        <v>44</v>
      </c>
      <c r="B48" s="21" t="s">
        <v>330</v>
      </c>
      <c r="C48" s="21" t="s">
        <v>313</v>
      </c>
      <c r="D48" s="28">
        <v>30</v>
      </c>
      <c r="E48" s="24">
        <f t="shared" si="11"/>
        <v>30</v>
      </c>
      <c r="F48" s="24"/>
      <c r="G48" s="24">
        <f t="shared" si="0"/>
        <v>0</v>
      </c>
      <c r="H48" s="24">
        <v>20</v>
      </c>
      <c r="I48" s="24"/>
      <c r="J48" s="24">
        <f t="shared" si="1"/>
        <v>0</v>
      </c>
      <c r="K48" s="26">
        <v>80</v>
      </c>
      <c r="L48" s="24"/>
      <c r="M48" s="24">
        <f t="shared" si="33"/>
        <v>0</v>
      </c>
      <c r="N48" s="26">
        <f t="shared" si="12"/>
        <v>24</v>
      </c>
      <c r="O48" s="24"/>
      <c r="P48" s="24">
        <f t="shared" si="34"/>
        <v>0</v>
      </c>
      <c r="Q48" s="26">
        <v>60</v>
      </c>
      <c r="R48" s="24"/>
      <c r="S48" s="24">
        <f t="shared" si="35"/>
        <v>0</v>
      </c>
      <c r="T48" s="26">
        <f t="shared" si="13"/>
        <v>80</v>
      </c>
      <c r="U48" s="24"/>
      <c r="V48" s="24">
        <f t="shared" si="36"/>
        <v>0</v>
      </c>
      <c r="W48" s="24">
        <v>5</v>
      </c>
      <c r="X48" s="24"/>
      <c r="Y48" s="24">
        <f t="shared" si="37"/>
        <v>0</v>
      </c>
      <c r="Z48" s="24">
        <f t="shared" si="14"/>
        <v>5</v>
      </c>
      <c r="AA48" s="24"/>
      <c r="AB48" s="24">
        <f t="shared" si="38"/>
        <v>0</v>
      </c>
      <c r="AC48" s="24">
        <v>0</v>
      </c>
      <c r="AD48" s="24"/>
      <c r="AE48" s="24">
        <f t="shared" si="19"/>
        <v>0</v>
      </c>
      <c r="AF48" s="24">
        <v>15</v>
      </c>
      <c r="AG48" s="24"/>
      <c r="AH48" s="24">
        <f t="shared" si="20"/>
        <v>0</v>
      </c>
      <c r="AI48" s="29"/>
      <c r="AJ48" s="29"/>
      <c r="AK48" s="29"/>
      <c r="AL48" s="29"/>
      <c r="AM48" s="29"/>
      <c r="AN48" s="29"/>
      <c r="AO48" s="29"/>
      <c r="AP48" s="29"/>
      <c r="AQ48" s="29"/>
      <c r="AR48" s="24">
        <v>1</v>
      </c>
      <c r="AS48" s="24"/>
      <c r="AT48" s="24">
        <f t="shared" si="15"/>
        <v>0</v>
      </c>
      <c r="AU48" s="26">
        <f t="shared" si="10"/>
        <v>0</v>
      </c>
    </row>
    <row r="49" spans="1:47">
      <c r="A49" s="24">
        <v>45</v>
      </c>
      <c r="B49" s="21" t="s">
        <v>70</v>
      </c>
      <c r="C49" s="21" t="s">
        <v>311</v>
      </c>
      <c r="D49" s="28">
        <v>310.28</v>
      </c>
      <c r="E49" s="24">
        <f t="shared" si="11"/>
        <v>310.28</v>
      </c>
      <c r="F49" s="24"/>
      <c r="G49" s="24">
        <f t="shared" si="0"/>
        <v>0</v>
      </c>
      <c r="H49" s="24">
        <v>50</v>
      </c>
      <c r="I49" s="24"/>
      <c r="J49" s="24">
        <f t="shared" si="1"/>
        <v>0</v>
      </c>
      <c r="K49" s="26">
        <v>160</v>
      </c>
      <c r="L49" s="24"/>
      <c r="M49" s="24">
        <f t="shared" si="33"/>
        <v>0</v>
      </c>
      <c r="N49" s="26">
        <f t="shared" si="12"/>
        <v>48</v>
      </c>
      <c r="O49" s="24"/>
      <c r="P49" s="24">
        <f t="shared" si="34"/>
        <v>0</v>
      </c>
      <c r="Q49" s="26">
        <v>120</v>
      </c>
      <c r="R49" s="24"/>
      <c r="S49" s="24">
        <f t="shared" si="35"/>
        <v>0</v>
      </c>
      <c r="T49" s="26">
        <f t="shared" si="13"/>
        <v>160</v>
      </c>
      <c r="U49" s="24"/>
      <c r="V49" s="24">
        <f t="shared" si="36"/>
        <v>0</v>
      </c>
      <c r="W49" s="24">
        <v>55</v>
      </c>
      <c r="X49" s="24"/>
      <c r="Y49" s="24">
        <f t="shared" si="37"/>
        <v>0</v>
      </c>
      <c r="Z49" s="24">
        <f t="shared" si="14"/>
        <v>55</v>
      </c>
      <c r="AA49" s="24"/>
      <c r="AB49" s="24">
        <f t="shared" si="38"/>
        <v>0</v>
      </c>
      <c r="AC49" s="24">
        <v>0</v>
      </c>
      <c r="AD49" s="24"/>
      <c r="AE49" s="24">
        <f t="shared" si="19"/>
        <v>0</v>
      </c>
      <c r="AF49" s="24">
        <v>135</v>
      </c>
      <c r="AG49" s="24"/>
      <c r="AH49" s="24">
        <f t="shared" si="20"/>
        <v>0</v>
      </c>
      <c r="AI49" s="29"/>
      <c r="AJ49" s="29"/>
      <c r="AK49" s="29"/>
      <c r="AL49" s="29"/>
      <c r="AM49" s="29"/>
      <c r="AN49" s="29"/>
      <c r="AO49" s="29"/>
      <c r="AP49" s="29"/>
      <c r="AQ49" s="29"/>
      <c r="AR49" s="24">
        <v>1</v>
      </c>
      <c r="AS49" s="24"/>
      <c r="AT49" s="24">
        <f t="shared" si="15"/>
        <v>0</v>
      </c>
      <c r="AU49" s="26">
        <f t="shared" si="10"/>
        <v>0</v>
      </c>
    </row>
    <row r="50" spans="1:47">
      <c r="A50" s="24">
        <v>46</v>
      </c>
      <c r="B50" s="21" t="s">
        <v>331</v>
      </c>
      <c r="C50" s="21" t="s">
        <v>315</v>
      </c>
      <c r="D50" s="28">
        <v>14</v>
      </c>
      <c r="E50" s="24">
        <f t="shared" si="11"/>
        <v>14</v>
      </c>
      <c r="F50" s="24"/>
      <c r="G50" s="24">
        <f t="shared" si="0"/>
        <v>0</v>
      </c>
      <c r="H50" s="24">
        <v>15</v>
      </c>
      <c r="I50" s="24"/>
      <c r="J50" s="24">
        <f t="shared" si="1"/>
        <v>0</v>
      </c>
      <c r="K50" s="26">
        <v>60</v>
      </c>
      <c r="L50" s="24"/>
      <c r="M50" s="24">
        <f t="shared" si="33"/>
        <v>0</v>
      </c>
      <c r="N50" s="26">
        <f t="shared" si="12"/>
        <v>18</v>
      </c>
      <c r="O50" s="24"/>
      <c r="P50" s="24">
        <f t="shared" si="34"/>
        <v>0</v>
      </c>
      <c r="Q50" s="26">
        <v>60</v>
      </c>
      <c r="R50" s="24"/>
      <c r="S50" s="24">
        <f t="shared" si="35"/>
        <v>0</v>
      </c>
      <c r="T50" s="26">
        <f t="shared" si="13"/>
        <v>60</v>
      </c>
      <c r="U50" s="24"/>
      <c r="V50" s="24">
        <f t="shared" si="36"/>
        <v>0</v>
      </c>
      <c r="W50" s="24">
        <v>5</v>
      </c>
      <c r="X50" s="24"/>
      <c r="Y50" s="24">
        <f t="shared" si="37"/>
        <v>0</v>
      </c>
      <c r="Z50" s="24">
        <f t="shared" si="14"/>
        <v>5</v>
      </c>
      <c r="AA50" s="24"/>
      <c r="AB50" s="24">
        <f t="shared" si="38"/>
        <v>0</v>
      </c>
      <c r="AC50" s="24">
        <v>0</v>
      </c>
      <c r="AD50" s="24"/>
      <c r="AE50" s="24">
        <f t="shared" si="19"/>
        <v>0</v>
      </c>
      <c r="AF50" s="24">
        <v>15</v>
      </c>
      <c r="AG50" s="24"/>
      <c r="AH50" s="24">
        <f t="shared" si="20"/>
        <v>0</v>
      </c>
      <c r="AI50" s="29"/>
      <c r="AJ50" s="29"/>
      <c r="AK50" s="29"/>
      <c r="AL50" s="29"/>
      <c r="AM50" s="29"/>
      <c r="AN50" s="29"/>
      <c r="AO50" s="29"/>
      <c r="AP50" s="29"/>
      <c r="AQ50" s="29"/>
      <c r="AR50" s="24">
        <v>1</v>
      </c>
      <c r="AS50" s="24"/>
      <c r="AT50" s="24">
        <f t="shared" si="15"/>
        <v>0</v>
      </c>
      <c r="AU50" s="26">
        <f t="shared" si="10"/>
        <v>0</v>
      </c>
    </row>
    <row r="51" spans="1:47">
      <c r="A51" s="24">
        <v>47</v>
      </c>
      <c r="B51" s="21" t="s">
        <v>332</v>
      </c>
      <c r="C51" s="21" t="s">
        <v>315</v>
      </c>
      <c r="D51" s="28">
        <v>20</v>
      </c>
      <c r="E51" s="24">
        <f t="shared" si="11"/>
        <v>20</v>
      </c>
      <c r="F51" s="24"/>
      <c r="G51" s="24">
        <f t="shared" si="0"/>
        <v>0</v>
      </c>
      <c r="H51" s="24">
        <v>15</v>
      </c>
      <c r="I51" s="24"/>
      <c r="J51" s="24">
        <f t="shared" si="1"/>
        <v>0</v>
      </c>
      <c r="K51" s="26">
        <v>60</v>
      </c>
      <c r="L51" s="24"/>
      <c r="M51" s="24">
        <f t="shared" ref="M51:M53" si="39">K51*L51</f>
        <v>0</v>
      </c>
      <c r="N51" s="26">
        <f t="shared" si="12"/>
        <v>18</v>
      </c>
      <c r="O51" s="24"/>
      <c r="P51" s="24">
        <f t="shared" ref="P51:P53" si="40">N51*O51</f>
        <v>0</v>
      </c>
      <c r="Q51" s="26">
        <v>60</v>
      </c>
      <c r="R51" s="24"/>
      <c r="S51" s="24">
        <f t="shared" ref="S51:S53" si="41">Q51*R51</f>
        <v>0</v>
      </c>
      <c r="T51" s="26">
        <f t="shared" si="13"/>
        <v>60</v>
      </c>
      <c r="U51" s="24"/>
      <c r="V51" s="24">
        <f t="shared" ref="V51:V53" si="42">T51*U51</f>
        <v>0</v>
      </c>
      <c r="W51" s="24">
        <v>5</v>
      </c>
      <c r="X51" s="24"/>
      <c r="Y51" s="24">
        <f t="shared" ref="Y51:Y53" si="43">W51*X51</f>
        <v>0</v>
      </c>
      <c r="Z51" s="24">
        <f t="shared" si="14"/>
        <v>5</v>
      </c>
      <c r="AA51" s="24"/>
      <c r="AB51" s="24">
        <f t="shared" ref="AB51:AB53" si="44">Z51*AA51</f>
        <v>0</v>
      </c>
      <c r="AC51" s="24">
        <v>0</v>
      </c>
      <c r="AD51" s="24"/>
      <c r="AE51" s="24">
        <f t="shared" si="19"/>
        <v>0</v>
      </c>
      <c r="AF51" s="24">
        <v>15</v>
      </c>
      <c r="AG51" s="24"/>
      <c r="AH51" s="24">
        <f t="shared" si="20"/>
        <v>0</v>
      </c>
      <c r="AI51" s="29"/>
      <c r="AJ51" s="29"/>
      <c r="AK51" s="29"/>
      <c r="AL51" s="29"/>
      <c r="AM51" s="29"/>
      <c r="AN51" s="29"/>
      <c r="AO51" s="29"/>
      <c r="AP51" s="29"/>
      <c r="AQ51" s="29"/>
      <c r="AR51" s="24">
        <v>1</v>
      </c>
      <c r="AS51" s="24"/>
      <c r="AT51" s="24">
        <f t="shared" si="15"/>
        <v>0</v>
      </c>
      <c r="AU51" s="26">
        <f t="shared" si="10"/>
        <v>0</v>
      </c>
    </row>
    <row r="52" spans="1:47">
      <c r="A52" s="24">
        <v>48</v>
      </c>
      <c r="B52" s="21" t="s">
        <v>333</v>
      </c>
      <c r="C52" s="21" t="s">
        <v>315</v>
      </c>
      <c r="D52" s="28">
        <v>27</v>
      </c>
      <c r="E52" s="24">
        <f t="shared" si="11"/>
        <v>27</v>
      </c>
      <c r="F52" s="24"/>
      <c r="G52" s="24">
        <f t="shared" si="0"/>
        <v>0</v>
      </c>
      <c r="H52" s="24">
        <v>15</v>
      </c>
      <c r="I52" s="24"/>
      <c r="J52" s="24">
        <f t="shared" si="1"/>
        <v>0</v>
      </c>
      <c r="K52" s="26">
        <v>60</v>
      </c>
      <c r="L52" s="24"/>
      <c r="M52" s="24">
        <f t="shared" si="39"/>
        <v>0</v>
      </c>
      <c r="N52" s="26">
        <f t="shared" si="12"/>
        <v>18</v>
      </c>
      <c r="O52" s="24"/>
      <c r="P52" s="24">
        <f t="shared" si="40"/>
        <v>0</v>
      </c>
      <c r="Q52" s="26">
        <v>60</v>
      </c>
      <c r="R52" s="24"/>
      <c r="S52" s="24">
        <f t="shared" si="41"/>
        <v>0</v>
      </c>
      <c r="T52" s="26">
        <f t="shared" si="13"/>
        <v>60</v>
      </c>
      <c r="U52" s="24"/>
      <c r="V52" s="24">
        <f t="shared" si="42"/>
        <v>0</v>
      </c>
      <c r="W52" s="24">
        <v>15</v>
      </c>
      <c r="X52" s="24"/>
      <c r="Y52" s="24">
        <f t="shared" si="43"/>
        <v>0</v>
      </c>
      <c r="Z52" s="24">
        <f t="shared" si="14"/>
        <v>15</v>
      </c>
      <c r="AA52" s="24"/>
      <c r="AB52" s="24">
        <f t="shared" si="44"/>
        <v>0</v>
      </c>
      <c r="AC52" s="24">
        <v>0</v>
      </c>
      <c r="AD52" s="24"/>
      <c r="AE52" s="24">
        <f t="shared" si="19"/>
        <v>0</v>
      </c>
      <c r="AF52" s="24">
        <v>39</v>
      </c>
      <c r="AG52" s="24"/>
      <c r="AH52" s="24">
        <f t="shared" si="20"/>
        <v>0</v>
      </c>
      <c r="AI52" s="29"/>
      <c r="AJ52" s="29"/>
      <c r="AK52" s="29"/>
      <c r="AL52" s="29"/>
      <c r="AM52" s="29"/>
      <c r="AN52" s="29"/>
      <c r="AO52" s="29"/>
      <c r="AP52" s="29"/>
      <c r="AQ52" s="29"/>
      <c r="AR52" s="24">
        <v>1</v>
      </c>
      <c r="AS52" s="24"/>
      <c r="AT52" s="24">
        <f t="shared" si="15"/>
        <v>0</v>
      </c>
      <c r="AU52" s="26">
        <f t="shared" si="10"/>
        <v>0</v>
      </c>
    </row>
    <row r="53" spans="1:47">
      <c r="A53" s="24">
        <v>49</v>
      </c>
      <c r="B53" s="21" t="s">
        <v>334</v>
      </c>
      <c r="C53" s="21" t="s">
        <v>313</v>
      </c>
      <c r="D53" s="28">
        <v>30</v>
      </c>
      <c r="E53" s="24">
        <f t="shared" si="11"/>
        <v>30</v>
      </c>
      <c r="F53" s="24"/>
      <c r="G53" s="24">
        <f t="shared" si="0"/>
        <v>0</v>
      </c>
      <c r="H53" s="24">
        <v>20</v>
      </c>
      <c r="I53" s="24"/>
      <c r="J53" s="24">
        <f t="shared" si="1"/>
        <v>0</v>
      </c>
      <c r="K53" s="26">
        <v>80</v>
      </c>
      <c r="L53" s="24"/>
      <c r="M53" s="24">
        <f t="shared" si="39"/>
        <v>0</v>
      </c>
      <c r="N53" s="26">
        <f t="shared" si="12"/>
        <v>24</v>
      </c>
      <c r="O53" s="24"/>
      <c r="P53" s="24">
        <f t="shared" si="40"/>
        <v>0</v>
      </c>
      <c r="Q53" s="26">
        <v>60</v>
      </c>
      <c r="R53" s="24"/>
      <c r="S53" s="24">
        <f t="shared" si="41"/>
        <v>0</v>
      </c>
      <c r="T53" s="26">
        <f t="shared" si="13"/>
        <v>80</v>
      </c>
      <c r="U53" s="24"/>
      <c r="V53" s="24">
        <f t="shared" si="42"/>
        <v>0</v>
      </c>
      <c r="W53" s="24">
        <v>5</v>
      </c>
      <c r="X53" s="24"/>
      <c r="Y53" s="24">
        <f t="shared" si="43"/>
        <v>0</v>
      </c>
      <c r="Z53" s="24">
        <f t="shared" si="14"/>
        <v>5</v>
      </c>
      <c r="AA53" s="24"/>
      <c r="AB53" s="24">
        <f t="shared" si="44"/>
        <v>0</v>
      </c>
      <c r="AC53" s="24">
        <v>0</v>
      </c>
      <c r="AD53" s="24"/>
      <c r="AE53" s="24">
        <f t="shared" si="19"/>
        <v>0</v>
      </c>
      <c r="AF53" s="24">
        <v>15</v>
      </c>
      <c r="AG53" s="24"/>
      <c r="AH53" s="24">
        <f t="shared" si="20"/>
        <v>0</v>
      </c>
      <c r="AI53" s="29"/>
      <c r="AJ53" s="29"/>
      <c r="AK53" s="29"/>
      <c r="AL53" s="29"/>
      <c r="AM53" s="29"/>
      <c r="AN53" s="29"/>
      <c r="AO53" s="29"/>
      <c r="AP53" s="29"/>
      <c r="AQ53" s="29"/>
      <c r="AR53" s="24">
        <v>1</v>
      </c>
      <c r="AS53" s="24"/>
      <c r="AT53" s="24">
        <f t="shared" si="15"/>
        <v>0</v>
      </c>
      <c r="AU53" s="26">
        <f t="shared" si="10"/>
        <v>0</v>
      </c>
    </row>
    <row r="54" spans="1:47">
      <c r="A54" s="24">
        <v>50</v>
      </c>
      <c r="B54" s="21" t="s">
        <v>79</v>
      </c>
      <c r="C54" s="21" t="s">
        <v>311</v>
      </c>
      <c r="D54" s="28">
        <v>304.5</v>
      </c>
      <c r="E54" s="24">
        <f t="shared" si="11"/>
        <v>304.5</v>
      </c>
      <c r="F54" s="24"/>
      <c r="G54" s="24">
        <f t="shared" si="0"/>
        <v>0</v>
      </c>
      <c r="H54" s="24">
        <v>50</v>
      </c>
      <c r="I54" s="24"/>
      <c r="J54" s="24">
        <f t="shared" si="1"/>
        <v>0</v>
      </c>
      <c r="K54" s="26">
        <v>160</v>
      </c>
      <c r="L54" s="24"/>
      <c r="M54" s="24">
        <f t="shared" ref="M54:M56" si="45">K54*L54</f>
        <v>0</v>
      </c>
      <c r="N54" s="26">
        <f t="shared" si="12"/>
        <v>48</v>
      </c>
      <c r="O54" s="24"/>
      <c r="P54" s="24">
        <f t="shared" ref="P54:P56" si="46">N54*O54</f>
        <v>0</v>
      </c>
      <c r="Q54" s="26">
        <v>120</v>
      </c>
      <c r="R54" s="24"/>
      <c r="S54" s="24">
        <f t="shared" ref="S54:S56" si="47">Q54*R54</f>
        <v>0</v>
      </c>
      <c r="T54" s="26">
        <f t="shared" si="13"/>
        <v>160</v>
      </c>
      <c r="U54" s="24"/>
      <c r="V54" s="24">
        <f t="shared" ref="V54:V56" si="48">T54*U54</f>
        <v>0</v>
      </c>
      <c r="W54" s="24">
        <v>60</v>
      </c>
      <c r="X54" s="24"/>
      <c r="Y54" s="24">
        <f t="shared" ref="Y54:Y56" si="49">W54*X54</f>
        <v>0</v>
      </c>
      <c r="Z54" s="24">
        <f t="shared" si="14"/>
        <v>60</v>
      </c>
      <c r="AA54" s="24"/>
      <c r="AB54" s="24">
        <f t="shared" ref="AB54:AB56" si="50">Z54*AA54</f>
        <v>0</v>
      </c>
      <c r="AC54" s="24">
        <v>0</v>
      </c>
      <c r="AD54" s="24"/>
      <c r="AE54" s="24">
        <f t="shared" si="19"/>
        <v>0</v>
      </c>
      <c r="AF54" s="24">
        <v>147</v>
      </c>
      <c r="AG54" s="24"/>
      <c r="AH54" s="24">
        <f t="shared" si="20"/>
        <v>0</v>
      </c>
      <c r="AI54" s="29"/>
      <c r="AJ54" s="29"/>
      <c r="AK54" s="29"/>
      <c r="AL54" s="29"/>
      <c r="AM54" s="29"/>
      <c r="AN54" s="29"/>
      <c r="AO54" s="29"/>
      <c r="AP54" s="29"/>
      <c r="AQ54" s="29"/>
      <c r="AR54" s="24">
        <v>1</v>
      </c>
      <c r="AS54" s="24"/>
      <c r="AT54" s="24">
        <f t="shared" si="15"/>
        <v>0</v>
      </c>
      <c r="AU54" s="26">
        <f t="shared" si="10"/>
        <v>0</v>
      </c>
    </row>
    <row r="55" spans="1:47">
      <c r="A55" s="24">
        <v>51</v>
      </c>
      <c r="B55" s="21" t="s">
        <v>82</v>
      </c>
      <c r="C55" s="21" t="s">
        <v>311</v>
      </c>
      <c r="D55" s="28">
        <v>361.4</v>
      </c>
      <c r="E55" s="24">
        <f t="shared" si="11"/>
        <v>361.4</v>
      </c>
      <c r="F55" s="24"/>
      <c r="G55" s="24">
        <f t="shared" si="0"/>
        <v>0</v>
      </c>
      <c r="H55" s="24">
        <v>50</v>
      </c>
      <c r="I55" s="24"/>
      <c r="J55" s="24">
        <f t="shared" si="1"/>
        <v>0</v>
      </c>
      <c r="K55" s="26">
        <v>160</v>
      </c>
      <c r="L55" s="24"/>
      <c r="M55" s="24">
        <f t="shared" si="45"/>
        <v>0</v>
      </c>
      <c r="N55" s="26">
        <f t="shared" si="12"/>
        <v>48</v>
      </c>
      <c r="O55" s="24"/>
      <c r="P55" s="24">
        <f t="shared" si="46"/>
        <v>0</v>
      </c>
      <c r="Q55" s="26">
        <v>120</v>
      </c>
      <c r="R55" s="24"/>
      <c r="S55" s="24">
        <f t="shared" si="47"/>
        <v>0</v>
      </c>
      <c r="T55" s="26">
        <f t="shared" si="13"/>
        <v>160</v>
      </c>
      <c r="U55" s="24"/>
      <c r="V55" s="24">
        <f t="shared" si="48"/>
        <v>0</v>
      </c>
      <c r="W55" s="24">
        <v>85</v>
      </c>
      <c r="X55" s="24"/>
      <c r="Y55" s="24">
        <f t="shared" si="49"/>
        <v>0</v>
      </c>
      <c r="Z55" s="24">
        <f t="shared" si="14"/>
        <v>85</v>
      </c>
      <c r="AA55" s="24"/>
      <c r="AB55" s="24">
        <f t="shared" si="50"/>
        <v>0</v>
      </c>
      <c r="AC55" s="24">
        <v>0</v>
      </c>
      <c r="AD55" s="24"/>
      <c r="AE55" s="24">
        <f t="shared" si="19"/>
        <v>0</v>
      </c>
      <c r="AF55" s="24">
        <v>207</v>
      </c>
      <c r="AG55" s="24"/>
      <c r="AH55" s="24">
        <f t="shared" si="20"/>
        <v>0</v>
      </c>
      <c r="AI55" s="29"/>
      <c r="AJ55" s="29"/>
      <c r="AK55" s="29"/>
      <c r="AL55" s="29"/>
      <c r="AM55" s="29"/>
      <c r="AN55" s="29"/>
      <c r="AO55" s="29"/>
      <c r="AP55" s="29"/>
      <c r="AQ55" s="29"/>
      <c r="AR55" s="24">
        <v>1</v>
      </c>
      <c r="AS55" s="24"/>
      <c r="AT55" s="24">
        <f t="shared" si="15"/>
        <v>0</v>
      </c>
      <c r="AU55" s="26">
        <f t="shared" si="10"/>
        <v>0</v>
      </c>
    </row>
    <row r="56" spans="1:47">
      <c r="A56" s="24">
        <v>52</v>
      </c>
      <c r="B56" s="21" t="s">
        <v>335</v>
      </c>
      <c r="C56" s="21" t="s">
        <v>313</v>
      </c>
      <c r="D56" s="28">
        <v>49.6</v>
      </c>
      <c r="E56" s="24">
        <f t="shared" si="11"/>
        <v>49.6</v>
      </c>
      <c r="F56" s="24"/>
      <c r="G56" s="24">
        <f t="shared" si="0"/>
        <v>0</v>
      </c>
      <c r="H56" s="24">
        <v>20</v>
      </c>
      <c r="I56" s="24"/>
      <c r="J56" s="24">
        <f t="shared" si="1"/>
        <v>0</v>
      </c>
      <c r="K56" s="26">
        <v>80</v>
      </c>
      <c r="L56" s="24"/>
      <c r="M56" s="24">
        <f t="shared" si="45"/>
        <v>0</v>
      </c>
      <c r="N56" s="26">
        <f t="shared" si="12"/>
        <v>24</v>
      </c>
      <c r="O56" s="24"/>
      <c r="P56" s="24">
        <f t="shared" si="46"/>
        <v>0</v>
      </c>
      <c r="Q56" s="26">
        <v>60</v>
      </c>
      <c r="R56" s="24"/>
      <c r="S56" s="24">
        <f t="shared" si="47"/>
        <v>0</v>
      </c>
      <c r="T56" s="26">
        <f t="shared" si="13"/>
        <v>80</v>
      </c>
      <c r="U56" s="24"/>
      <c r="V56" s="24">
        <f t="shared" si="48"/>
        <v>0</v>
      </c>
      <c r="W56" s="24">
        <v>15</v>
      </c>
      <c r="X56" s="24"/>
      <c r="Y56" s="24">
        <f t="shared" si="49"/>
        <v>0</v>
      </c>
      <c r="Z56" s="24">
        <f t="shared" si="14"/>
        <v>15</v>
      </c>
      <c r="AA56" s="24"/>
      <c r="AB56" s="24">
        <f t="shared" si="50"/>
        <v>0</v>
      </c>
      <c r="AC56" s="24">
        <v>0</v>
      </c>
      <c r="AD56" s="24"/>
      <c r="AE56" s="24">
        <f t="shared" si="19"/>
        <v>0</v>
      </c>
      <c r="AF56" s="24">
        <v>39</v>
      </c>
      <c r="AG56" s="24"/>
      <c r="AH56" s="24">
        <f t="shared" si="20"/>
        <v>0</v>
      </c>
      <c r="AI56" s="29"/>
      <c r="AJ56" s="29"/>
      <c r="AK56" s="29"/>
      <c r="AL56" s="29"/>
      <c r="AM56" s="29"/>
      <c r="AN56" s="29"/>
      <c r="AO56" s="29"/>
      <c r="AP56" s="29"/>
      <c r="AQ56" s="29"/>
      <c r="AR56" s="24">
        <v>1</v>
      </c>
      <c r="AS56" s="24"/>
      <c r="AT56" s="24">
        <f t="shared" si="15"/>
        <v>0</v>
      </c>
      <c r="AU56" s="26">
        <f t="shared" si="10"/>
        <v>0</v>
      </c>
    </row>
    <row r="57" spans="1:47">
      <c r="A57" s="24">
        <v>53</v>
      </c>
      <c r="B57" s="21" t="s">
        <v>336</v>
      </c>
      <c r="C57" s="21" t="s">
        <v>311</v>
      </c>
      <c r="D57" s="28">
        <v>94</v>
      </c>
      <c r="E57" s="24">
        <f t="shared" si="11"/>
        <v>94</v>
      </c>
      <c r="F57" s="24"/>
      <c r="G57" s="24">
        <f t="shared" si="0"/>
        <v>0</v>
      </c>
      <c r="H57" s="24">
        <v>50</v>
      </c>
      <c r="I57" s="24"/>
      <c r="J57" s="24">
        <f t="shared" ref="J57:J61" si="51">H57*I57</f>
        <v>0</v>
      </c>
      <c r="K57" s="26">
        <v>160</v>
      </c>
      <c r="L57" s="24"/>
      <c r="M57" s="24">
        <f t="shared" ref="M57:M61" si="52">K57*L57</f>
        <v>0</v>
      </c>
      <c r="N57" s="26">
        <f t="shared" si="12"/>
        <v>48</v>
      </c>
      <c r="O57" s="24"/>
      <c r="P57" s="24">
        <f t="shared" ref="P57:P61" si="53">N57*O57</f>
        <v>0</v>
      </c>
      <c r="Q57" s="26">
        <v>120</v>
      </c>
      <c r="R57" s="24"/>
      <c r="S57" s="24">
        <f t="shared" ref="S57:S61" si="54">Q57*R57</f>
        <v>0</v>
      </c>
      <c r="T57" s="26">
        <f t="shared" si="13"/>
        <v>160</v>
      </c>
      <c r="U57" s="24"/>
      <c r="V57" s="24">
        <f t="shared" ref="V57:V61" si="55">T57*U57</f>
        <v>0</v>
      </c>
      <c r="W57" s="24">
        <v>20</v>
      </c>
      <c r="X57" s="24"/>
      <c r="Y57" s="24">
        <f t="shared" ref="Y57:Y61" si="56">W57*X57</f>
        <v>0</v>
      </c>
      <c r="Z57" s="24">
        <f t="shared" si="14"/>
        <v>20</v>
      </c>
      <c r="AA57" s="24"/>
      <c r="AB57" s="24">
        <f t="shared" ref="AB57:AB61" si="57">Z57*AA57</f>
        <v>0</v>
      </c>
      <c r="AC57" s="24">
        <v>0</v>
      </c>
      <c r="AD57" s="24"/>
      <c r="AE57" s="24">
        <f t="shared" ref="AE57:AE61" si="58">AC57*AD57</f>
        <v>0</v>
      </c>
      <c r="AF57" s="24">
        <v>51</v>
      </c>
      <c r="AG57" s="24"/>
      <c r="AH57" s="24">
        <f t="shared" ref="AH57:AH61" si="59">AF57*AG57</f>
        <v>0</v>
      </c>
      <c r="AI57" s="29"/>
      <c r="AJ57" s="29"/>
      <c r="AK57" s="29"/>
      <c r="AL57" s="29"/>
      <c r="AM57" s="29"/>
      <c r="AN57" s="29"/>
      <c r="AO57" s="24"/>
      <c r="AP57" s="24"/>
      <c r="AQ57" s="24"/>
      <c r="AR57" s="24">
        <v>1</v>
      </c>
      <c r="AS57" s="24"/>
      <c r="AT57" s="24">
        <f t="shared" si="15"/>
        <v>0</v>
      </c>
      <c r="AU57" s="26">
        <f t="shared" si="10"/>
        <v>0</v>
      </c>
    </row>
    <row r="58" spans="1:47">
      <c r="A58" s="24">
        <v>54</v>
      </c>
      <c r="B58" s="21" t="s">
        <v>337</v>
      </c>
      <c r="C58" s="21" t="s">
        <v>313</v>
      </c>
      <c r="D58" s="28">
        <f>(2*16.75)+2*((5.5+6+6+4)+(4+10*8.5))</f>
        <v>254.5</v>
      </c>
      <c r="E58" s="24">
        <f t="shared" si="11"/>
        <v>254.5</v>
      </c>
      <c r="F58" s="24"/>
      <c r="G58" s="24">
        <f t="shared" si="0"/>
        <v>0</v>
      </c>
      <c r="H58" s="24">
        <v>20</v>
      </c>
      <c r="I58" s="24"/>
      <c r="J58" s="24">
        <f t="shared" si="51"/>
        <v>0</v>
      </c>
      <c r="K58" s="26">
        <v>80</v>
      </c>
      <c r="L58" s="24"/>
      <c r="M58" s="24">
        <f t="shared" si="52"/>
        <v>0</v>
      </c>
      <c r="N58" s="26">
        <f t="shared" si="12"/>
        <v>24</v>
      </c>
      <c r="O58" s="24"/>
      <c r="P58" s="24">
        <f t="shared" si="53"/>
        <v>0</v>
      </c>
      <c r="Q58" s="26">
        <v>60</v>
      </c>
      <c r="R58" s="24"/>
      <c r="S58" s="24">
        <f t="shared" si="54"/>
        <v>0</v>
      </c>
      <c r="T58" s="26">
        <f t="shared" si="13"/>
        <v>80</v>
      </c>
      <c r="U58" s="24"/>
      <c r="V58" s="24">
        <f t="shared" si="55"/>
        <v>0</v>
      </c>
      <c r="W58" s="24">
        <v>10</v>
      </c>
      <c r="X58" s="24"/>
      <c r="Y58" s="24">
        <f t="shared" si="56"/>
        <v>0</v>
      </c>
      <c r="Z58" s="24">
        <f t="shared" si="14"/>
        <v>10</v>
      </c>
      <c r="AA58" s="24"/>
      <c r="AB58" s="24">
        <f t="shared" si="57"/>
        <v>0</v>
      </c>
      <c r="AC58" s="24">
        <v>0</v>
      </c>
      <c r="AD58" s="24"/>
      <c r="AE58" s="24">
        <f t="shared" si="58"/>
        <v>0</v>
      </c>
      <c r="AF58" s="24">
        <v>27</v>
      </c>
      <c r="AG58" s="24"/>
      <c r="AH58" s="24">
        <f t="shared" si="59"/>
        <v>0</v>
      </c>
      <c r="AR58" s="24">
        <v>1</v>
      </c>
      <c r="AS58" s="24"/>
      <c r="AT58" s="24">
        <f t="shared" si="15"/>
        <v>0</v>
      </c>
      <c r="AU58" s="26">
        <f t="shared" si="10"/>
        <v>0</v>
      </c>
    </row>
    <row r="59" spans="1:47">
      <c r="A59" s="24">
        <v>55</v>
      </c>
      <c r="B59" s="21" t="s">
        <v>338</v>
      </c>
      <c r="C59" s="21" t="s">
        <v>313</v>
      </c>
      <c r="D59" s="28">
        <f>20+32+20+2*(6*8+3*6)</f>
        <v>204</v>
      </c>
      <c r="E59" s="24">
        <f t="shared" si="11"/>
        <v>204</v>
      </c>
      <c r="F59" s="24"/>
      <c r="G59" s="24">
        <f t="shared" si="0"/>
        <v>0</v>
      </c>
      <c r="H59" s="24">
        <v>20</v>
      </c>
      <c r="I59" s="24"/>
      <c r="J59" s="24">
        <f t="shared" si="51"/>
        <v>0</v>
      </c>
      <c r="K59" s="26">
        <v>80</v>
      </c>
      <c r="L59" s="24"/>
      <c r="M59" s="24">
        <f t="shared" si="52"/>
        <v>0</v>
      </c>
      <c r="N59" s="26">
        <f t="shared" si="12"/>
        <v>24</v>
      </c>
      <c r="O59" s="24"/>
      <c r="P59" s="24">
        <f t="shared" si="53"/>
        <v>0</v>
      </c>
      <c r="Q59" s="26">
        <v>60</v>
      </c>
      <c r="R59" s="24"/>
      <c r="S59" s="24">
        <f t="shared" si="54"/>
        <v>0</v>
      </c>
      <c r="T59" s="26">
        <f t="shared" si="13"/>
        <v>80</v>
      </c>
      <c r="U59" s="24"/>
      <c r="V59" s="24">
        <f t="shared" si="55"/>
        <v>0</v>
      </c>
      <c r="W59" s="24">
        <v>15</v>
      </c>
      <c r="X59" s="24"/>
      <c r="Y59" s="24">
        <f t="shared" si="56"/>
        <v>0</v>
      </c>
      <c r="Z59" s="24">
        <f t="shared" si="14"/>
        <v>15</v>
      </c>
      <c r="AA59" s="24"/>
      <c r="AB59" s="24">
        <f t="shared" si="57"/>
        <v>0</v>
      </c>
      <c r="AC59" s="24">
        <v>0</v>
      </c>
      <c r="AD59" s="24"/>
      <c r="AE59" s="24">
        <f t="shared" si="58"/>
        <v>0</v>
      </c>
      <c r="AF59" s="24">
        <v>39</v>
      </c>
      <c r="AG59" s="24"/>
      <c r="AH59" s="24">
        <f t="shared" si="59"/>
        <v>0</v>
      </c>
      <c r="AK59" s="116"/>
      <c r="AN59" s="116"/>
      <c r="AQ59" s="116"/>
      <c r="AR59" s="24">
        <v>1</v>
      </c>
      <c r="AS59" s="24"/>
      <c r="AT59" s="24">
        <f t="shared" si="15"/>
        <v>0</v>
      </c>
      <c r="AU59" s="26">
        <f t="shared" si="10"/>
        <v>0</v>
      </c>
    </row>
    <row r="60" spans="1:47">
      <c r="A60" s="24">
        <v>56</v>
      </c>
      <c r="B60" s="21" t="s">
        <v>339</v>
      </c>
      <c r="C60" s="21" t="s">
        <v>313</v>
      </c>
      <c r="D60" s="28">
        <f>2*34.5+(4+7*10+2*6)+(2*6+5)+(3.5+7*10+2*6)</f>
        <v>257.5</v>
      </c>
      <c r="E60" s="24">
        <f t="shared" si="11"/>
        <v>257.5</v>
      </c>
      <c r="F60" s="24"/>
      <c r="G60" s="24">
        <f t="shared" si="0"/>
        <v>0</v>
      </c>
      <c r="H60" s="24">
        <v>20</v>
      </c>
      <c r="I60" s="24"/>
      <c r="J60" s="24">
        <f t="shared" si="51"/>
        <v>0</v>
      </c>
      <c r="K60" s="26">
        <v>80</v>
      </c>
      <c r="L60" s="24"/>
      <c r="M60" s="24">
        <f t="shared" si="52"/>
        <v>0</v>
      </c>
      <c r="N60" s="26">
        <f t="shared" si="12"/>
        <v>24</v>
      </c>
      <c r="O60" s="24"/>
      <c r="P60" s="24">
        <f t="shared" si="53"/>
        <v>0</v>
      </c>
      <c r="Q60" s="26">
        <v>60</v>
      </c>
      <c r="R60" s="24"/>
      <c r="S60" s="24">
        <f t="shared" si="54"/>
        <v>0</v>
      </c>
      <c r="T60" s="26">
        <f t="shared" si="13"/>
        <v>80</v>
      </c>
      <c r="U60" s="24"/>
      <c r="V60" s="24">
        <f t="shared" si="55"/>
        <v>0</v>
      </c>
      <c r="W60" s="24">
        <v>10</v>
      </c>
      <c r="X60" s="24"/>
      <c r="Y60" s="24">
        <f t="shared" si="56"/>
        <v>0</v>
      </c>
      <c r="Z60" s="24">
        <f t="shared" si="14"/>
        <v>10</v>
      </c>
      <c r="AA60" s="24"/>
      <c r="AB60" s="24">
        <f t="shared" si="57"/>
        <v>0</v>
      </c>
      <c r="AC60" s="24">
        <v>0</v>
      </c>
      <c r="AD60" s="24"/>
      <c r="AE60" s="24">
        <f t="shared" si="58"/>
        <v>0</v>
      </c>
      <c r="AF60" s="24">
        <v>27</v>
      </c>
      <c r="AG60" s="24"/>
      <c r="AH60" s="24">
        <f t="shared" si="59"/>
        <v>0</v>
      </c>
      <c r="AR60" s="24">
        <v>1</v>
      </c>
      <c r="AS60" s="24"/>
      <c r="AT60" s="24">
        <f t="shared" si="15"/>
        <v>0</v>
      </c>
      <c r="AU60" s="26">
        <f t="shared" si="10"/>
        <v>0</v>
      </c>
    </row>
    <row r="61" spans="1:47">
      <c r="A61" s="24">
        <v>57</v>
      </c>
      <c r="B61" s="21" t="s">
        <v>340</v>
      </c>
      <c r="C61" s="21" t="s">
        <v>313</v>
      </c>
      <c r="D61" s="28">
        <f>2*35+2*((3*6+5)+(4+8*8.5+2*6))</f>
        <v>284</v>
      </c>
      <c r="E61" s="24">
        <f t="shared" si="11"/>
        <v>284</v>
      </c>
      <c r="F61" s="24"/>
      <c r="G61" s="24">
        <f t="shared" si="0"/>
        <v>0</v>
      </c>
      <c r="H61" s="24">
        <v>20</v>
      </c>
      <c r="I61" s="24"/>
      <c r="J61" s="24">
        <f t="shared" si="51"/>
        <v>0</v>
      </c>
      <c r="K61" s="26">
        <v>80</v>
      </c>
      <c r="L61" s="24"/>
      <c r="M61" s="24">
        <f t="shared" si="52"/>
        <v>0</v>
      </c>
      <c r="N61" s="26">
        <f t="shared" si="12"/>
        <v>24</v>
      </c>
      <c r="O61" s="24"/>
      <c r="P61" s="24">
        <f t="shared" si="53"/>
        <v>0</v>
      </c>
      <c r="Q61" s="26">
        <v>60</v>
      </c>
      <c r="R61" s="24"/>
      <c r="S61" s="24">
        <f t="shared" si="54"/>
        <v>0</v>
      </c>
      <c r="T61" s="26">
        <f t="shared" si="13"/>
        <v>80</v>
      </c>
      <c r="U61" s="24"/>
      <c r="V61" s="24">
        <f t="shared" si="55"/>
        <v>0</v>
      </c>
      <c r="W61" s="24">
        <v>10</v>
      </c>
      <c r="X61" s="24"/>
      <c r="Y61" s="24">
        <f t="shared" si="56"/>
        <v>0</v>
      </c>
      <c r="Z61" s="24">
        <f t="shared" si="14"/>
        <v>10</v>
      </c>
      <c r="AA61" s="24"/>
      <c r="AB61" s="24">
        <f t="shared" si="57"/>
        <v>0</v>
      </c>
      <c r="AC61" s="24">
        <v>0</v>
      </c>
      <c r="AD61" s="24"/>
      <c r="AE61" s="24">
        <f t="shared" si="58"/>
        <v>0</v>
      </c>
      <c r="AF61" s="24">
        <v>27</v>
      </c>
      <c r="AG61" s="24"/>
      <c r="AH61" s="24">
        <f t="shared" si="59"/>
        <v>0</v>
      </c>
      <c r="AR61" s="24">
        <v>1</v>
      </c>
      <c r="AS61" s="24"/>
      <c r="AT61" s="24">
        <f t="shared" si="15"/>
        <v>0</v>
      </c>
      <c r="AU61" s="26">
        <f t="shared" si="10"/>
        <v>0</v>
      </c>
    </row>
    <row r="62" spans="1:47">
      <c r="G62" s="105">
        <f>SUM(G5:G61)</f>
        <v>0</v>
      </c>
      <c r="H62" s="106"/>
      <c r="I62" s="106"/>
      <c r="J62" s="107">
        <f>SUM(J5:J61)</f>
        <v>0</v>
      </c>
      <c r="K62" s="106"/>
      <c r="L62" s="106"/>
      <c r="M62" s="107">
        <f>SUM(M5:M61)</f>
        <v>0</v>
      </c>
      <c r="N62" s="106"/>
      <c r="O62" s="106"/>
      <c r="P62" s="107">
        <f>SUM(P5:P61)</f>
        <v>0</v>
      </c>
      <c r="Q62" s="106"/>
      <c r="R62" s="106"/>
      <c r="S62" s="107">
        <f>SUM(S5:S61)</f>
        <v>0</v>
      </c>
      <c r="T62" s="106"/>
      <c r="U62" s="106"/>
      <c r="V62" s="107">
        <f>SUM(V5:V61)</f>
        <v>0</v>
      </c>
      <c r="W62" s="106"/>
      <c r="X62" s="106"/>
      <c r="Y62" s="107">
        <f>SUM(Y5:Y61)</f>
        <v>0</v>
      </c>
      <c r="Z62" s="106"/>
      <c r="AA62" s="106"/>
      <c r="AB62" s="107">
        <f>SUM(AB5:AB61)</f>
        <v>0</v>
      </c>
      <c r="AC62" s="106"/>
      <c r="AD62" s="106"/>
      <c r="AE62" s="106"/>
      <c r="AF62" s="106"/>
      <c r="AG62" s="106"/>
      <c r="AH62" s="107">
        <f>SUM(AH5:AH61)</f>
        <v>0</v>
      </c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7">
        <f>SUM(AT5:AT61)</f>
        <v>0</v>
      </c>
      <c r="AU62" s="109">
        <f>SUM(AU5:AU61)</f>
        <v>0</v>
      </c>
    </row>
    <row r="63" spans="1:47">
      <c r="A63" s="85" t="s">
        <v>341</v>
      </c>
      <c r="B63" s="98" t="s">
        <v>342</v>
      </c>
    </row>
    <row r="64" ht="24" spans="1:47">
      <c r="A64" s="24">
        <v>1</v>
      </c>
      <c r="B64" s="42" t="s">
        <v>272</v>
      </c>
      <c r="D64" s="28">
        <v>260</v>
      </c>
      <c r="E64" s="117">
        <f>D64</f>
        <v>260</v>
      </c>
      <c r="F64" s="24"/>
      <c r="G64" s="24">
        <f t="shared" ref="G64:G66" si="60">E64*F64</f>
        <v>0</v>
      </c>
      <c r="AR64" s="24">
        <v>1</v>
      </c>
      <c r="AS64" s="24"/>
      <c r="AT64" s="24">
        <f t="shared" ref="AT64:AT66" si="61">AR64*AS64</f>
        <v>0</v>
      </c>
      <c r="AU64" s="24">
        <f>G64+AT64</f>
        <v>0</v>
      </c>
    </row>
    <row r="65" ht="23.5" spans="1:47">
      <c r="A65" s="24">
        <v>2</v>
      </c>
      <c r="B65" s="42" t="s">
        <v>274</v>
      </c>
      <c r="D65" s="28">
        <v>354</v>
      </c>
      <c r="E65" s="117">
        <f t="shared" ref="E65:E66" si="62">D65</f>
        <v>354</v>
      </c>
      <c r="F65" s="24"/>
      <c r="G65" s="24">
        <f t="shared" si="60"/>
        <v>0</v>
      </c>
      <c r="AR65" s="24">
        <v>1</v>
      </c>
      <c r="AS65" s="24"/>
      <c r="AT65" s="24">
        <f t="shared" si="61"/>
        <v>0</v>
      </c>
      <c r="AU65" s="24">
        <f t="shared" ref="AU65:AU66" si="63">G65+AT65</f>
        <v>0</v>
      </c>
    </row>
    <row r="66" ht="23.5" spans="1:47">
      <c r="A66" s="24">
        <v>3</v>
      </c>
      <c r="B66" s="42" t="s">
        <v>275</v>
      </c>
      <c r="D66" s="28">
        <v>538</v>
      </c>
      <c r="E66" s="117">
        <f t="shared" si="62"/>
        <v>538</v>
      </c>
      <c r="F66" s="24"/>
      <c r="G66" s="24">
        <f t="shared" si="60"/>
        <v>0</v>
      </c>
      <c r="AR66" s="24">
        <v>1</v>
      </c>
      <c r="AS66" s="24"/>
      <c r="AT66" s="24">
        <f t="shared" si="61"/>
        <v>0</v>
      </c>
      <c r="AU66" s="24">
        <f t="shared" si="63"/>
        <v>0</v>
      </c>
    </row>
    <row r="67" spans="1:47">
      <c r="G67" s="105">
        <f>G64+G65+G66</f>
        <v>0</v>
      </c>
      <c r="AU67" s="109">
        <f>AU64+AU65+AU66</f>
        <v>0</v>
      </c>
    </row>
    <row r="68" spans="1:47">
      <c r="AU68" s="44">
        <f>AU62+AU67</f>
        <v>0</v>
      </c>
    </row>
    <row r="74" spans="1:47">
      <c r="B74" s="44"/>
    </row>
  </sheetData>
  <autoFilter xmlns:etc="http://www.wps.cn/officeDocument/2017/etCustomData" ref="A3:AU68" etc:filterBottomFollowUsedRange="0">
    <extLst/>
  </autoFilter>
  <mergeCells count="20">
    <mergeCell ref="A1:AU1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N2"/>
    <mergeCell ref="AO2:AQ2"/>
    <mergeCell ref="AR2:AT2"/>
    <mergeCell ref="A2:A3"/>
    <mergeCell ref="B2:B3"/>
    <mergeCell ref="C2:C3"/>
    <mergeCell ref="D2:D3"/>
    <mergeCell ref="AU2:AU3"/>
  </mergeCells>
  <conditionalFormatting sqref="C5:C61">
    <cfRule type="cellIs" dxfId="0" priority="1" operator="equal">
      <formula>$C$15</formula>
    </cfRule>
    <cfRule type="cellIs" dxfId="1" priority="2" operator="equal">
      <formula>$C$39</formula>
    </cfRule>
  </conditionalFormatting>
  <pageMargins left="0.7" right="0.7" top="0.75" bottom="0.75" header="0.3" footer="0.3"/>
  <pageSetup paperSize="9" orientation="portrait" horizontalDpi="1200" verticalDpi="1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zoomScale="85" zoomScaleNormal="85" workbookViewId="0">
      <selection activeCell="A1" sqref="$A1:$XFD1048576"/>
    </sheetView>
  </sheetViews>
  <sheetFormatPr defaultColWidth="9" defaultRowHeight="14"/>
  <cols>
    <col min="1" max="1" width="5" style="47" customWidth="1"/>
    <col min="2" max="2" width="21.6416666666667" style="47" customWidth="1"/>
    <col min="3" max="3" width="15" style="47" customWidth="1"/>
    <col min="4" max="4" width="26.2833333333333" style="47" customWidth="1"/>
    <col min="5" max="5" width="61.7833333333333" style="48" customWidth="1"/>
    <col min="6" max="6" width="6.56666666666667" style="47" customWidth="1"/>
    <col min="7" max="7" width="8.20833333333333" style="47" customWidth="1"/>
    <col min="8" max="8" width="10" style="47" customWidth="1"/>
    <col min="9" max="9" width="6.925" style="47" customWidth="1"/>
    <col min="10" max="11" width="8.85833333333333" style="47" customWidth="1"/>
    <col min="12" max="12" width="5" style="48" customWidth="1"/>
    <col min="13" max="16384" width="9" style="47"/>
  </cols>
  <sheetData>
    <row r="1" ht="20.75" spans="1:12">
      <c r="A1" s="49" t="s">
        <v>343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ht="28" spans="1:12">
      <c r="A2" s="51" t="s">
        <v>107</v>
      </c>
      <c r="B2" s="52" t="s">
        <v>108</v>
      </c>
      <c r="C2" s="52" t="s">
        <v>109</v>
      </c>
      <c r="D2" s="52" t="s">
        <v>110</v>
      </c>
      <c r="E2" s="52" t="s">
        <v>111</v>
      </c>
      <c r="F2" s="52" t="s">
        <v>112</v>
      </c>
      <c r="G2" s="52" t="s">
        <v>113</v>
      </c>
      <c r="H2" s="52" t="s">
        <v>114</v>
      </c>
      <c r="I2" s="52" t="s">
        <v>115</v>
      </c>
      <c r="J2" s="52" t="s">
        <v>116</v>
      </c>
      <c r="K2" s="52" t="s">
        <v>117</v>
      </c>
      <c r="L2" s="53" t="s">
        <v>118</v>
      </c>
    </row>
    <row r="3" spans="1:12">
      <c r="A3" s="54">
        <v>1</v>
      </c>
      <c r="B3" s="60" t="s">
        <v>119</v>
      </c>
      <c r="C3" s="68" t="s">
        <v>120</v>
      </c>
      <c r="D3" s="28" t="s">
        <v>121</v>
      </c>
      <c r="E3" s="57" t="s">
        <v>122</v>
      </c>
      <c r="F3" s="65">
        <v>361</v>
      </c>
      <c r="G3" s="65">
        <v>28</v>
      </c>
      <c r="H3" s="57">
        <f t="shared" ref="H3:H31" si="0">F3*G3</f>
        <v>10108</v>
      </c>
      <c r="I3" s="57">
        <v>1</v>
      </c>
      <c r="J3" s="58">
        <f>'2026年桥梁结构定期检测项目工程量清单'!AU5</f>
        <v>0</v>
      </c>
      <c r="K3" s="58">
        <f>I3*J3</f>
        <v>0</v>
      </c>
      <c r="L3" s="59"/>
    </row>
    <row r="4" spans="1:12">
      <c r="A4" s="54">
        <v>2</v>
      </c>
      <c r="B4" s="60" t="s">
        <v>123</v>
      </c>
      <c r="C4" s="111"/>
      <c r="D4" s="28" t="s">
        <v>124</v>
      </c>
      <c r="E4" s="57" t="s">
        <v>125</v>
      </c>
      <c r="F4" s="57">
        <v>40</v>
      </c>
      <c r="G4" s="57">
        <v>11.2</v>
      </c>
      <c r="H4" s="57">
        <f t="shared" si="0"/>
        <v>448</v>
      </c>
      <c r="I4" s="57">
        <v>1</v>
      </c>
      <c r="J4" s="58">
        <f>'2026年桥梁结构定期检测项目工程量清单'!AU6</f>
        <v>0</v>
      </c>
      <c r="K4" s="58">
        <f t="shared" ref="K4:K31" si="1">I4*J4</f>
        <v>0</v>
      </c>
      <c r="L4" s="59"/>
    </row>
    <row r="5" spans="1:12">
      <c r="A5" s="54">
        <v>3</v>
      </c>
      <c r="B5" s="60" t="s">
        <v>126</v>
      </c>
      <c r="C5" s="60" t="s">
        <v>127</v>
      </c>
      <c r="D5" s="28" t="s">
        <v>128</v>
      </c>
      <c r="E5" s="57" t="s">
        <v>129</v>
      </c>
      <c r="F5" s="65">
        <v>258.96</v>
      </c>
      <c r="G5" s="65">
        <v>13</v>
      </c>
      <c r="H5" s="57">
        <f t="shared" si="0"/>
        <v>3366.48</v>
      </c>
      <c r="I5" s="57">
        <v>1</v>
      </c>
      <c r="J5" s="58">
        <f>'2026年桥梁结构定期检测项目工程量清单'!AU7</f>
        <v>0</v>
      </c>
      <c r="K5" s="58">
        <f t="shared" si="1"/>
        <v>0</v>
      </c>
      <c r="L5" s="59"/>
    </row>
    <row r="6" spans="1:12">
      <c r="A6" s="54">
        <v>4</v>
      </c>
      <c r="B6" s="60" t="s">
        <v>134</v>
      </c>
      <c r="C6" s="64"/>
      <c r="D6" s="28" t="s">
        <v>135</v>
      </c>
      <c r="E6" s="57" t="s">
        <v>136</v>
      </c>
      <c r="F6" s="62">
        <v>54</v>
      </c>
      <c r="G6" s="62">
        <v>14</v>
      </c>
      <c r="H6" s="57">
        <f t="shared" si="0"/>
        <v>756</v>
      </c>
      <c r="I6" s="57">
        <v>1</v>
      </c>
      <c r="J6" s="58">
        <f>'2026年桥梁结构定期检测项目工程量清单'!AU9</f>
        <v>0</v>
      </c>
      <c r="K6" s="58">
        <f t="shared" si="1"/>
        <v>0</v>
      </c>
      <c r="L6" s="59"/>
    </row>
    <row r="7" spans="1:12">
      <c r="A7" s="54">
        <v>5</v>
      </c>
      <c r="B7" s="60" t="s">
        <v>137</v>
      </c>
      <c r="C7" s="64"/>
      <c r="D7" s="28" t="s">
        <v>135</v>
      </c>
      <c r="E7" s="57" t="s">
        <v>138</v>
      </c>
      <c r="F7" s="57">
        <v>44</v>
      </c>
      <c r="G7" s="57">
        <v>12</v>
      </c>
      <c r="H7" s="57">
        <f t="shared" si="0"/>
        <v>528</v>
      </c>
      <c r="I7" s="57">
        <v>1</v>
      </c>
      <c r="J7" s="58">
        <f>'2026年桥梁结构定期检测项目工程量清单'!AU10</f>
        <v>0</v>
      </c>
      <c r="K7" s="58">
        <f t="shared" si="1"/>
        <v>0</v>
      </c>
      <c r="L7" s="59"/>
    </row>
    <row r="8" spans="1:12">
      <c r="A8" s="54">
        <v>6</v>
      </c>
      <c r="B8" s="60" t="s">
        <v>139</v>
      </c>
      <c r="C8" s="64"/>
      <c r="D8" s="28" t="s">
        <v>140</v>
      </c>
      <c r="E8" s="57" t="s">
        <v>141</v>
      </c>
      <c r="F8" s="69">
        <v>50</v>
      </c>
      <c r="G8" s="69">
        <v>43.5</v>
      </c>
      <c r="H8" s="69">
        <f t="shared" si="0"/>
        <v>2175</v>
      </c>
      <c r="I8" s="57">
        <v>1</v>
      </c>
      <c r="J8" s="58">
        <f>'2026年桥梁结构定期检测项目工程量清单'!AU11</f>
        <v>0</v>
      </c>
      <c r="K8" s="58">
        <f t="shared" si="1"/>
        <v>0</v>
      </c>
      <c r="L8" s="59"/>
    </row>
    <row r="9" spans="1:12">
      <c r="A9" s="54">
        <v>7</v>
      </c>
      <c r="B9" s="60" t="s">
        <v>142</v>
      </c>
      <c r="C9" s="66"/>
      <c r="D9" s="28" t="s">
        <v>143</v>
      </c>
      <c r="E9" s="112" t="s">
        <v>144</v>
      </c>
      <c r="F9" s="65">
        <v>80.5</v>
      </c>
      <c r="G9" s="65">
        <v>47</v>
      </c>
      <c r="H9" s="57">
        <f t="shared" si="0"/>
        <v>3783.5</v>
      </c>
      <c r="I9" s="57">
        <v>1</v>
      </c>
      <c r="J9" s="58">
        <f>'2026年桥梁结构定期检测项目工程量清单'!AU12</f>
        <v>0</v>
      </c>
      <c r="K9" s="58">
        <f t="shared" si="1"/>
        <v>0</v>
      </c>
      <c r="L9" s="59"/>
    </row>
    <row r="10" spans="1:12">
      <c r="A10" s="54">
        <v>8</v>
      </c>
      <c r="B10" s="60" t="s">
        <v>344</v>
      </c>
      <c r="C10" s="64" t="s">
        <v>146</v>
      </c>
      <c r="D10" s="28" t="s">
        <v>135</v>
      </c>
      <c r="E10" s="57" t="s">
        <v>147</v>
      </c>
      <c r="F10" s="62">
        <v>10.7</v>
      </c>
      <c r="G10" s="62">
        <v>52.6</v>
      </c>
      <c r="H10" s="62">
        <f t="shared" si="0"/>
        <v>562.82</v>
      </c>
      <c r="I10" s="57">
        <v>1</v>
      </c>
      <c r="J10" s="58">
        <f>'2026年桥梁结构定期检测项目工程量清单'!AU13</f>
        <v>0</v>
      </c>
      <c r="K10" s="58">
        <f t="shared" si="1"/>
        <v>0</v>
      </c>
      <c r="L10" s="59"/>
    </row>
    <row r="11" ht="28" spans="1:12">
      <c r="A11" s="54">
        <v>9</v>
      </c>
      <c r="B11" s="60" t="s">
        <v>345</v>
      </c>
      <c r="C11" s="66"/>
      <c r="D11" s="28" t="s">
        <v>148</v>
      </c>
      <c r="E11" s="57" t="s">
        <v>149</v>
      </c>
      <c r="F11" s="57">
        <v>235.3</v>
      </c>
      <c r="G11" s="57">
        <v>24.5</v>
      </c>
      <c r="H11" s="57">
        <f t="shared" si="0"/>
        <v>5764.85</v>
      </c>
      <c r="I11" s="57">
        <v>1</v>
      </c>
      <c r="J11" s="58">
        <f>'2026年桥梁结构定期检测项目工程量清单'!AU14</f>
        <v>0</v>
      </c>
      <c r="K11" s="58">
        <f t="shared" si="1"/>
        <v>0</v>
      </c>
      <c r="L11" s="59"/>
    </row>
    <row r="12" spans="1:12">
      <c r="A12" s="54">
        <v>10</v>
      </c>
      <c r="B12" s="60" t="s">
        <v>346</v>
      </c>
      <c r="C12" s="60" t="s">
        <v>151</v>
      </c>
      <c r="D12" s="28" t="s">
        <v>140</v>
      </c>
      <c r="E12" s="57" t="s">
        <v>152</v>
      </c>
      <c r="F12" s="57">
        <v>56</v>
      </c>
      <c r="G12" s="57">
        <v>12.7</v>
      </c>
      <c r="H12" s="57">
        <f t="shared" si="0"/>
        <v>711.2</v>
      </c>
      <c r="I12" s="57">
        <v>1</v>
      </c>
      <c r="J12" s="58">
        <f>'2026年桥梁结构定期检测项目工程量清单'!AU15</f>
        <v>0</v>
      </c>
      <c r="K12" s="58">
        <f t="shared" si="1"/>
        <v>0</v>
      </c>
      <c r="L12" s="59"/>
    </row>
    <row r="13" spans="1:12">
      <c r="A13" s="54">
        <v>11</v>
      </c>
      <c r="B13" s="60" t="s">
        <v>347</v>
      </c>
      <c r="C13" s="60"/>
      <c r="D13" s="28" t="s">
        <v>154</v>
      </c>
      <c r="E13" s="57" t="s">
        <v>155</v>
      </c>
      <c r="F13" s="69">
        <v>60</v>
      </c>
      <c r="G13" s="69">
        <v>36.5</v>
      </c>
      <c r="H13" s="57">
        <f t="shared" si="0"/>
        <v>2190</v>
      </c>
      <c r="I13" s="57">
        <v>1</v>
      </c>
      <c r="J13" s="58">
        <f>'2026年桥梁结构定期检测项目工程量清单'!AU16</f>
        <v>0</v>
      </c>
      <c r="K13" s="58">
        <f t="shared" si="1"/>
        <v>0</v>
      </c>
      <c r="L13" s="59"/>
    </row>
    <row r="14" spans="1:12">
      <c r="A14" s="54">
        <v>12</v>
      </c>
      <c r="B14" s="60" t="s">
        <v>348</v>
      </c>
      <c r="C14" s="60"/>
      <c r="D14" s="28" t="s">
        <v>154</v>
      </c>
      <c r="E14" s="112" t="s">
        <v>157</v>
      </c>
      <c r="F14" s="65">
        <v>66</v>
      </c>
      <c r="G14" s="65">
        <v>30.6</v>
      </c>
      <c r="H14" s="113">
        <f t="shared" si="0"/>
        <v>2019.6</v>
      </c>
      <c r="I14" s="57">
        <v>1</v>
      </c>
      <c r="J14" s="58">
        <f>'2026年桥梁结构定期检测项目工程量清单'!AU17</f>
        <v>0</v>
      </c>
      <c r="K14" s="58">
        <f t="shared" si="1"/>
        <v>0</v>
      </c>
      <c r="L14" s="59"/>
    </row>
    <row r="15" spans="1:12">
      <c r="A15" s="54">
        <v>13</v>
      </c>
      <c r="B15" s="67" t="s">
        <v>178</v>
      </c>
      <c r="C15" s="67" t="s">
        <v>349</v>
      </c>
      <c r="D15" s="28" t="s">
        <v>154</v>
      </c>
      <c r="E15" s="57" t="s">
        <v>147</v>
      </c>
      <c r="F15" s="57">
        <v>18.04</v>
      </c>
      <c r="G15" s="57">
        <v>25.3</v>
      </c>
      <c r="H15" s="57">
        <f t="shared" si="0"/>
        <v>456.412</v>
      </c>
      <c r="I15" s="57">
        <v>1</v>
      </c>
      <c r="J15" s="58">
        <f>'2026年桥梁结构定期检测项目工程量清单'!AU26</f>
        <v>0</v>
      </c>
      <c r="K15" s="58">
        <f t="shared" si="1"/>
        <v>0</v>
      </c>
      <c r="L15" s="59"/>
    </row>
    <row r="16" spans="1:12">
      <c r="A16" s="54">
        <v>14</v>
      </c>
      <c r="B16" s="60" t="s">
        <v>350</v>
      </c>
      <c r="C16" s="56" t="s">
        <v>181</v>
      </c>
      <c r="D16" s="28" t="s">
        <v>154</v>
      </c>
      <c r="E16" s="57" t="s">
        <v>182</v>
      </c>
      <c r="F16" s="57">
        <v>61</v>
      </c>
      <c r="G16" s="57">
        <v>29</v>
      </c>
      <c r="H16" s="57">
        <f t="shared" si="0"/>
        <v>1769</v>
      </c>
      <c r="I16" s="57">
        <v>1</v>
      </c>
      <c r="J16" s="58">
        <f>'2026年桥梁结构定期检测项目工程量清单'!AU27</f>
        <v>0</v>
      </c>
      <c r="K16" s="58">
        <f t="shared" si="1"/>
        <v>0</v>
      </c>
      <c r="L16" s="59"/>
    </row>
    <row r="17" spans="1:12">
      <c r="A17" s="54">
        <v>15</v>
      </c>
      <c r="B17" s="60" t="s">
        <v>351</v>
      </c>
      <c r="C17" s="64"/>
      <c r="D17" s="28" t="s">
        <v>154</v>
      </c>
      <c r="E17" s="57" t="s">
        <v>184</v>
      </c>
      <c r="F17" s="57">
        <v>80</v>
      </c>
      <c r="G17" s="57">
        <v>29</v>
      </c>
      <c r="H17" s="57">
        <f t="shared" si="0"/>
        <v>2320</v>
      </c>
      <c r="I17" s="57">
        <v>1</v>
      </c>
      <c r="J17" s="58">
        <f>'2026年桥梁结构定期检测项目工程量清单'!AU28</f>
        <v>0</v>
      </c>
      <c r="K17" s="58">
        <f t="shared" si="1"/>
        <v>0</v>
      </c>
      <c r="L17" s="59"/>
    </row>
    <row r="18" spans="1:12">
      <c r="A18" s="54">
        <v>16</v>
      </c>
      <c r="B18" s="60" t="s">
        <v>352</v>
      </c>
      <c r="C18" s="64"/>
      <c r="D18" s="28" t="s">
        <v>154</v>
      </c>
      <c r="E18" s="57" t="s">
        <v>161</v>
      </c>
      <c r="F18" s="57">
        <v>26</v>
      </c>
      <c r="G18" s="57">
        <v>44</v>
      </c>
      <c r="H18" s="57">
        <f t="shared" si="0"/>
        <v>1144</v>
      </c>
      <c r="I18" s="57">
        <v>1</v>
      </c>
      <c r="J18" s="58">
        <f>'2026年桥梁结构定期检测项目工程量清单'!AU29</f>
        <v>0</v>
      </c>
      <c r="K18" s="58">
        <f t="shared" si="1"/>
        <v>0</v>
      </c>
      <c r="L18" s="59"/>
    </row>
    <row r="19" spans="1:12">
      <c r="A19" s="54">
        <v>17</v>
      </c>
      <c r="B19" s="60" t="s">
        <v>353</v>
      </c>
      <c r="C19" s="64"/>
      <c r="D19" s="28" t="s">
        <v>154</v>
      </c>
      <c r="E19" s="57" t="s">
        <v>161</v>
      </c>
      <c r="F19" s="57">
        <v>26</v>
      </c>
      <c r="G19" s="57">
        <v>66</v>
      </c>
      <c r="H19" s="57">
        <f t="shared" si="0"/>
        <v>1716</v>
      </c>
      <c r="I19" s="57">
        <v>1</v>
      </c>
      <c r="J19" s="58">
        <f>'2026年桥梁结构定期检测项目工程量清单'!AU30</f>
        <v>0</v>
      </c>
      <c r="K19" s="58">
        <f t="shared" si="1"/>
        <v>0</v>
      </c>
      <c r="L19" s="59"/>
    </row>
    <row r="20" spans="1:12">
      <c r="A20" s="54">
        <v>18</v>
      </c>
      <c r="B20" s="60" t="s">
        <v>187</v>
      </c>
      <c r="C20" s="64"/>
      <c r="D20" s="28" t="s">
        <v>188</v>
      </c>
      <c r="E20" s="57" t="s">
        <v>189</v>
      </c>
      <c r="F20" s="57">
        <v>434.12</v>
      </c>
      <c r="G20" s="57">
        <v>26.12</v>
      </c>
      <c r="H20" s="57">
        <f t="shared" si="0"/>
        <v>11339.2144</v>
      </c>
      <c r="I20" s="57">
        <v>1</v>
      </c>
      <c r="J20" s="58">
        <f>'2026年桥梁结构定期检测项目工程量清单'!AU31</f>
        <v>0</v>
      </c>
      <c r="K20" s="58">
        <f t="shared" si="1"/>
        <v>0</v>
      </c>
      <c r="L20" s="59"/>
    </row>
    <row r="21" spans="1:12">
      <c r="A21" s="54">
        <v>19</v>
      </c>
      <c r="B21" s="60" t="s">
        <v>354</v>
      </c>
      <c r="C21" s="64"/>
      <c r="D21" s="28" t="s">
        <v>154</v>
      </c>
      <c r="E21" s="57" t="s">
        <v>164</v>
      </c>
      <c r="F21" s="57">
        <v>20</v>
      </c>
      <c r="G21" s="57">
        <v>57</v>
      </c>
      <c r="H21" s="57">
        <f t="shared" si="0"/>
        <v>1140</v>
      </c>
      <c r="I21" s="57">
        <v>1</v>
      </c>
      <c r="J21" s="58">
        <f>'2026年桥梁结构定期检测项目工程量清单'!AU32</f>
        <v>0</v>
      </c>
      <c r="K21" s="58">
        <f t="shared" si="1"/>
        <v>0</v>
      </c>
      <c r="L21" s="59"/>
    </row>
    <row r="22" spans="1:12">
      <c r="A22" s="54">
        <v>20</v>
      </c>
      <c r="B22" s="60" t="s">
        <v>355</v>
      </c>
      <c r="C22" s="64"/>
      <c r="D22" s="28" t="s">
        <v>154</v>
      </c>
      <c r="E22" s="57" t="s">
        <v>161</v>
      </c>
      <c r="F22" s="57">
        <v>26</v>
      </c>
      <c r="G22" s="57">
        <v>49</v>
      </c>
      <c r="H22" s="57">
        <f t="shared" si="0"/>
        <v>1274</v>
      </c>
      <c r="I22" s="57">
        <v>1</v>
      </c>
      <c r="J22" s="58">
        <f>'2026年桥梁结构定期检测项目工程量清单'!AU33</f>
        <v>0</v>
      </c>
      <c r="K22" s="58">
        <f t="shared" si="1"/>
        <v>0</v>
      </c>
      <c r="L22" s="59"/>
    </row>
    <row r="23" spans="1:12">
      <c r="A23" s="54">
        <v>21</v>
      </c>
      <c r="B23" s="60" t="s">
        <v>356</v>
      </c>
      <c r="C23" s="64"/>
      <c r="D23" s="28" t="s">
        <v>154</v>
      </c>
      <c r="E23" s="57" t="s">
        <v>161</v>
      </c>
      <c r="F23" s="57">
        <v>26</v>
      </c>
      <c r="G23" s="57">
        <v>49</v>
      </c>
      <c r="H23" s="57">
        <f t="shared" si="0"/>
        <v>1274</v>
      </c>
      <c r="I23" s="57">
        <v>1</v>
      </c>
      <c r="J23" s="58">
        <f>'2026年桥梁结构定期检测项目工程量清单'!AU34</f>
        <v>0</v>
      </c>
      <c r="K23" s="58">
        <f t="shared" si="1"/>
        <v>0</v>
      </c>
      <c r="L23" s="59"/>
    </row>
    <row r="24" ht="56" spans="1:12">
      <c r="A24" s="54">
        <v>22</v>
      </c>
      <c r="B24" s="70" t="s">
        <v>357</v>
      </c>
      <c r="C24" s="60" t="s">
        <v>358</v>
      </c>
      <c r="D24" s="28" t="s">
        <v>200</v>
      </c>
      <c r="E24" s="57" t="s">
        <v>201</v>
      </c>
      <c r="F24" s="57">
        <f>333.5+120+430</f>
        <v>883.5</v>
      </c>
      <c r="G24" s="57" t="s">
        <v>202</v>
      </c>
      <c r="H24" s="57">
        <v>10236.3</v>
      </c>
      <c r="I24" s="57">
        <v>1</v>
      </c>
      <c r="J24" s="58">
        <f>'2026年桥梁结构定期检测项目工程量清单'!AU37</f>
        <v>0</v>
      </c>
      <c r="K24" s="58">
        <f t="shared" si="1"/>
        <v>0</v>
      </c>
      <c r="L24" s="59"/>
    </row>
    <row r="25" spans="1:12">
      <c r="A25" s="54">
        <v>23</v>
      </c>
      <c r="B25" s="60" t="s">
        <v>359</v>
      </c>
      <c r="C25" s="60"/>
      <c r="D25" s="28" t="s">
        <v>204</v>
      </c>
      <c r="E25" s="57" t="s">
        <v>205</v>
      </c>
      <c r="F25" s="57">
        <v>229.8</v>
      </c>
      <c r="G25" s="57">
        <v>27.5</v>
      </c>
      <c r="H25" s="57">
        <v>6319.5</v>
      </c>
      <c r="I25" s="57">
        <v>1</v>
      </c>
      <c r="J25" s="58">
        <f>'2026年桥梁结构定期检测项目工程量清单'!AU38</f>
        <v>0</v>
      </c>
      <c r="K25" s="58">
        <f t="shared" si="1"/>
        <v>0</v>
      </c>
      <c r="L25" s="59"/>
    </row>
    <row r="26" spans="1:12">
      <c r="A26" s="54">
        <v>24</v>
      </c>
      <c r="B26" s="28" t="s">
        <v>360</v>
      </c>
      <c r="C26" s="71"/>
      <c r="D26" s="28" t="s">
        <v>211</v>
      </c>
      <c r="E26" s="57" t="s">
        <v>213</v>
      </c>
      <c r="F26" s="57">
        <v>156.12</v>
      </c>
      <c r="G26" s="57">
        <v>40.5</v>
      </c>
      <c r="H26" s="57">
        <v>6322.9</v>
      </c>
      <c r="I26" s="57">
        <v>1</v>
      </c>
      <c r="J26" s="58">
        <f>'2026年桥梁结构定期检测项目工程量清单'!AU41</f>
        <v>0</v>
      </c>
      <c r="K26" s="58">
        <f t="shared" si="1"/>
        <v>0</v>
      </c>
      <c r="L26" s="59"/>
    </row>
    <row r="27" spans="1:12">
      <c r="A27" s="54">
        <v>25</v>
      </c>
      <c r="B27" s="67" t="s">
        <v>214</v>
      </c>
      <c r="C27" s="102"/>
      <c r="D27" s="28" t="s">
        <v>215</v>
      </c>
      <c r="E27" s="57" t="s">
        <v>216</v>
      </c>
      <c r="F27" s="69">
        <v>490.22</v>
      </c>
      <c r="G27" s="69">
        <v>24.5</v>
      </c>
      <c r="H27" s="73">
        <f t="shared" si="0"/>
        <v>12010.39</v>
      </c>
      <c r="I27" s="57">
        <v>1</v>
      </c>
      <c r="J27" s="58">
        <f>'2026年桥梁结构定期检测项目工程量清单'!AU42</f>
        <v>0</v>
      </c>
      <c r="K27" s="58">
        <f t="shared" si="1"/>
        <v>0</v>
      </c>
      <c r="L27" s="59"/>
    </row>
    <row r="28" ht="28" spans="1:12">
      <c r="A28" s="54">
        <v>26</v>
      </c>
      <c r="B28" s="60" t="s">
        <v>361</v>
      </c>
      <c r="C28" s="64" t="s">
        <v>222</v>
      </c>
      <c r="D28" s="28" t="s">
        <v>154</v>
      </c>
      <c r="E28" s="57" t="s">
        <v>223</v>
      </c>
      <c r="F28" s="73">
        <v>344.84</v>
      </c>
      <c r="G28" s="73">
        <v>30</v>
      </c>
      <c r="H28" s="73">
        <f t="shared" si="0"/>
        <v>10345.2</v>
      </c>
      <c r="I28" s="57">
        <v>1</v>
      </c>
      <c r="J28" s="58">
        <f>'2026年桥梁结构定期检测项目工程量清单'!AU45</f>
        <v>0</v>
      </c>
      <c r="K28" s="58">
        <f t="shared" si="1"/>
        <v>0</v>
      </c>
      <c r="L28" s="59"/>
    </row>
    <row r="29" spans="1:12">
      <c r="A29" s="54">
        <v>27</v>
      </c>
      <c r="B29" s="60" t="s">
        <v>247</v>
      </c>
      <c r="C29" s="60" t="s">
        <v>248</v>
      </c>
      <c r="D29" s="28" t="s">
        <v>154</v>
      </c>
      <c r="E29" s="57" t="s">
        <v>249</v>
      </c>
      <c r="F29" s="57">
        <v>304.5</v>
      </c>
      <c r="G29" s="57">
        <v>32</v>
      </c>
      <c r="H29" s="57">
        <f t="shared" si="0"/>
        <v>9744</v>
      </c>
      <c r="I29" s="57">
        <v>1</v>
      </c>
      <c r="J29" s="58">
        <f>'2026年桥梁结构定期检测项目工程量清单'!AU54</f>
        <v>0</v>
      </c>
      <c r="K29" s="58">
        <f t="shared" si="1"/>
        <v>0</v>
      </c>
      <c r="L29" s="59"/>
    </row>
    <row r="30" spans="1:12">
      <c r="A30" s="54">
        <v>28</v>
      </c>
      <c r="B30" s="67" t="s">
        <v>173</v>
      </c>
      <c r="C30" s="68"/>
      <c r="D30" s="28" t="s">
        <v>174</v>
      </c>
      <c r="E30" s="57" t="s">
        <v>175</v>
      </c>
      <c r="F30" s="57">
        <v>266.88</v>
      </c>
      <c r="G30" s="57">
        <v>8</v>
      </c>
      <c r="H30" s="57">
        <f t="shared" si="0"/>
        <v>2135.04</v>
      </c>
      <c r="I30" s="57">
        <v>1</v>
      </c>
      <c r="J30" s="58">
        <f>'2026年桥梁结构定期检测项目工程量清单'!AU24</f>
        <v>0</v>
      </c>
      <c r="K30" s="58">
        <f t="shared" si="1"/>
        <v>0</v>
      </c>
      <c r="L30" s="59"/>
    </row>
    <row r="31" spans="1:12">
      <c r="A31" s="54">
        <v>29</v>
      </c>
      <c r="B31" s="60" t="s">
        <v>252</v>
      </c>
      <c r="C31" s="60" t="s">
        <v>253</v>
      </c>
      <c r="D31" s="28" t="s">
        <v>254</v>
      </c>
      <c r="E31" s="57" t="s">
        <v>255</v>
      </c>
      <c r="F31" s="57">
        <v>49.6</v>
      </c>
      <c r="G31" s="57">
        <v>31</v>
      </c>
      <c r="H31" s="57">
        <f t="shared" si="0"/>
        <v>1537.6</v>
      </c>
      <c r="I31" s="57">
        <v>1</v>
      </c>
      <c r="J31" s="58">
        <f>'2026年桥梁结构定期检测项目工程量清单'!AU56</f>
        <v>0</v>
      </c>
      <c r="K31" s="58">
        <f t="shared" si="1"/>
        <v>0</v>
      </c>
      <c r="L31" s="59"/>
    </row>
    <row r="32" ht="14.75" spans="1:12">
      <c r="A32" s="77" t="s">
        <v>276</v>
      </c>
      <c r="B32" s="78"/>
      <c r="C32" s="78"/>
      <c r="D32" s="78"/>
      <c r="E32" s="78"/>
      <c r="F32" s="78"/>
      <c r="G32" s="78"/>
      <c r="H32" s="78"/>
      <c r="I32" s="78"/>
      <c r="J32" s="79"/>
      <c r="K32" s="80">
        <f>SUM(K3:K31)</f>
        <v>0</v>
      </c>
      <c r="L32" s="81"/>
    </row>
    <row r="34" spans="2:4">
      <c r="B34" s="114" t="s">
        <v>362</v>
      </c>
      <c r="C34" s="114"/>
      <c r="D34" s="114"/>
    </row>
  </sheetData>
  <mergeCells count="10">
    <mergeCell ref="A1:L1"/>
    <mergeCell ref="A32:J32"/>
    <mergeCell ref="B34:D34"/>
    <mergeCell ref="C3:C4"/>
    <mergeCell ref="C6:C9"/>
    <mergeCell ref="C10:C11"/>
    <mergeCell ref="C12:C14"/>
    <mergeCell ref="C16:C23"/>
    <mergeCell ref="C24:C25"/>
    <mergeCell ref="C26:C27"/>
  </mergeCells>
  <dataValidations count="1">
    <dataValidation allowBlank="1" showInputMessage="1" showErrorMessage="1" sqref="D2 D31 D26:D29"/>
  </dataValidations>
  <pageMargins left="0.708661417322835" right="0.708661417322835" top="0.748031496062992" bottom="0.748031496062992" header="0.31496062992126" footer="0.31496062992126"/>
  <pageSetup paperSize="9" orientation="landscape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42"/>
  <sheetViews>
    <sheetView tabSelected="1" zoomScale="70" zoomScaleNormal="70" topLeftCell="A2" workbookViewId="0">
      <pane xSplit="4" ySplit="1" topLeftCell="G3" activePane="bottomRight" state="frozen"/>
      <selection/>
      <selection pane="topRight"/>
      <selection pane="bottomLeft"/>
      <selection pane="bottomRight" activeCell="H12" sqref="H12"/>
    </sheetView>
  </sheetViews>
  <sheetFormatPr defaultColWidth="9" defaultRowHeight="14"/>
  <cols>
    <col min="1" max="1" width="5.20833333333333" style="1" customWidth="1"/>
    <col min="2" max="2" width="26" style="1" customWidth="1"/>
    <col min="3" max="3" width="8.35833333333333" style="1" customWidth="1"/>
    <col min="4" max="4" width="9.35833333333333" style="83" customWidth="1"/>
    <col min="5" max="5" width="9.14166666666667" style="1"/>
    <col min="6" max="6" width="8.14166666666667" style="1" customWidth="1"/>
    <col min="7" max="7" width="8.70833333333333" style="1" customWidth="1"/>
    <col min="8" max="8" width="6.35833333333333" style="1" customWidth="1"/>
    <col min="9" max="9" width="6.85833333333333" style="1" customWidth="1"/>
    <col min="10" max="10" width="6.64166666666667" style="1" customWidth="1"/>
    <col min="11" max="11" width="7.70833333333333" style="1" customWidth="1"/>
    <col min="12" max="12" width="7.64166666666667" style="1" customWidth="1"/>
    <col min="13" max="13" width="7.35833333333333" style="1" customWidth="1"/>
    <col min="14" max="14" width="6.20833333333333" style="1" customWidth="1"/>
    <col min="15" max="15" width="6.35833333333333" style="1" customWidth="1"/>
    <col min="16" max="16" width="6.64166666666667" style="1" customWidth="1"/>
    <col min="17" max="17" width="6.20833333333333" style="1" customWidth="1"/>
    <col min="18" max="19" width="6.64166666666667" style="1" customWidth="1"/>
    <col min="20" max="20" width="7.14166666666667" style="1" customWidth="1"/>
    <col min="21" max="22" width="6" style="1" customWidth="1"/>
    <col min="23" max="23" width="6.85833333333333" style="1" customWidth="1"/>
    <col min="24" max="24" width="8.14166666666667" style="1" customWidth="1"/>
    <col min="25" max="25" width="6.35833333333333" style="1" customWidth="1"/>
    <col min="26" max="26" width="7.14166666666667" style="1" customWidth="1"/>
    <col min="27" max="27" width="8.14166666666667" style="1" customWidth="1"/>
    <col min="28" max="28" width="7.28333333333333" style="1" customWidth="1"/>
    <col min="29" max="29" width="7.14166666666667" style="1" customWidth="1"/>
    <col min="30" max="30" width="8.14166666666667" style="1" customWidth="1"/>
    <col min="31" max="31" width="6.64166666666667" style="1" customWidth="1"/>
    <col min="32" max="32" width="7.14166666666667" style="1" customWidth="1"/>
    <col min="33" max="33" width="9.64166666666667" style="1" customWidth="1"/>
    <col min="34" max="34" width="7" style="1" customWidth="1"/>
    <col min="35" max="42" width="7" style="1" hidden="1" customWidth="1"/>
    <col min="43" max="43" width="7.35833333333333" style="1" hidden="1" customWidth="1"/>
    <col min="44" max="44" width="6.85833333333333" style="1" customWidth="1"/>
    <col min="45" max="46" width="9.14166666666667" style="1"/>
    <col min="47" max="47" width="10.1416666666667" style="1" customWidth="1"/>
    <col min="48" max="16384" width="9.14166666666667" style="1"/>
  </cols>
  <sheetData>
    <row r="1" ht="36" customHeight="1" spans="1:47">
      <c r="A1" s="84" t="s">
        <v>277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</row>
    <row r="2" ht="22.5" customHeight="1" spans="1:47">
      <c r="A2" s="85" t="s">
        <v>1</v>
      </c>
      <c r="B2" s="85" t="s">
        <v>2</v>
      </c>
      <c r="C2" s="86" t="s">
        <v>278</v>
      </c>
      <c r="D2" s="87" t="s">
        <v>363</v>
      </c>
      <c r="E2" s="88" t="s">
        <v>280</v>
      </c>
      <c r="F2" s="88"/>
      <c r="G2" s="88"/>
      <c r="H2" s="88" t="s">
        <v>281</v>
      </c>
      <c r="I2" s="88"/>
      <c r="J2" s="88"/>
      <c r="K2" s="89" t="s">
        <v>282</v>
      </c>
      <c r="L2" s="89"/>
      <c r="M2" s="89"/>
      <c r="N2" s="88" t="s">
        <v>283</v>
      </c>
      <c r="O2" s="88"/>
      <c r="P2" s="88"/>
      <c r="Q2" s="89" t="s">
        <v>284</v>
      </c>
      <c r="R2" s="89"/>
      <c r="S2" s="89"/>
      <c r="T2" s="89" t="s">
        <v>285</v>
      </c>
      <c r="U2" s="89"/>
      <c r="V2" s="89"/>
      <c r="W2" s="88" t="s">
        <v>286</v>
      </c>
      <c r="X2" s="88"/>
      <c r="Y2" s="88"/>
      <c r="Z2" s="88" t="s">
        <v>287</v>
      </c>
      <c r="AA2" s="88"/>
      <c r="AB2" s="88"/>
      <c r="AC2" s="90" t="s">
        <v>288</v>
      </c>
      <c r="AD2" s="90"/>
      <c r="AE2" s="90"/>
      <c r="AF2" s="88" t="s">
        <v>289</v>
      </c>
      <c r="AG2" s="88"/>
      <c r="AH2" s="88"/>
      <c r="AI2" s="91" t="s">
        <v>290</v>
      </c>
      <c r="AJ2" s="92"/>
      <c r="AK2" s="93"/>
      <c r="AL2" s="91" t="s">
        <v>291</v>
      </c>
      <c r="AM2" s="92"/>
      <c r="AN2" s="93"/>
      <c r="AO2" s="91" t="s">
        <v>292</v>
      </c>
      <c r="AP2" s="92"/>
      <c r="AQ2" s="93"/>
      <c r="AR2" s="88" t="s">
        <v>293</v>
      </c>
      <c r="AS2" s="88"/>
      <c r="AT2" s="88"/>
      <c r="AU2" s="94" t="s">
        <v>294</v>
      </c>
    </row>
    <row r="3" ht="43.4" customHeight="1" spans="1:47">
      <c r="A3" s="85"/>
      <c r="B3" s="85"/>
      <c r="C3" s="95"/>
      <c r="D3" s="96"/>
      <c r="E3" s="88" t="s">
        <v>295</v>
      </c>
      <c r="F3" s="91" t="s">
        <v>296</v>
      </c>
      <c r="G3" s="88" t="s">
        <v>297</v>
      </c>
      <c r="H3" s="88" t="s">
        <v>298</v>
      </c>
      <c r="I3" s="91" t="s">
        <v>299</v>
      </c>
      <c r="J3" s="88" t="s">
        <v>297</v>
      </c>
      <c r="K3" s="88" t="s">
        <v>300</v>
      </c>
      <c r="L3" s="91" t="s">
        <v>301</v>
      </c>
      <c r="M3" s="88" t="s">
        <v>297</v>
      </c>
      <c r="N3" s="88" t="s">
        <v>298</v>
      </c>
      <c r="O3" s="91" t="s">
        <v>299</v>
      </c>
      <c r="P3" s="88" t="s">
        <v>297</v>
      </c>
      <c r="Q3" s="88" t="s">
        <v>298</v>
      </c>
      <c r="R3" s="91" t="s">
        <v>299</v>
      </c>
      <c r="S3" s="88" t="s">
        <v>297</v>
      </c>
      <c r="T3" s="88" t="s">
        <v>298</v>
      </c>
      <c r="U3" s="91" t="s">
        <v>299</v>
      </c>
      <c r="V3" s="88" t="s">
        <v>297</v>
      </c>
      <c r="W3" s="88" t="s">
        <v>302</v>
      </c>
      <c r="X3" s="91" t="s">
        <v>303</v>
      </c>
      <c r="Y3" s="88" t="s">
        <v>297</v>
      </c>
      <c r="Z3" s="88" t="s">
        <v>302</v>
      </c>
      <c r="AA3" s="91" t="s">
        <v>303</v>
      </c>
      <c r="AB3" s="88" t="s">
        <v>297</v>
      </c>
      <c r="AC3" s="88" t="s">
        <v>302</v>
      </c>
      <c r="AD3" s="91" t="s">
        <v>303</v>
      </c>
      <c r="AE3" s="88" t="s">
        <v>297</v>
      </c>
      <c r="AF3" s="88" t="s">
        <v>298</v>
      </c>
      <c r="AG3" s="91" t="s">
        <v>299</v>
      </c>
      <c r="AH3" s="88" t="s">
        <v>297</v>
      </c>
      <c r="AI3" s="88" t="s">
        <v>304</v>
      </c>
      <c r="AJ3" s="88" t="s">
        <v>305</v>
      </c>
      <c r="AK3" s="88" t="s">
        <v>297</v>
      </c>
      <c r="AL3" s="88" t="s">
        <v>304</v>
      </c>
      <c r="AM3" s="88" t="s">
        <v>305</v>
      </c>
      <c r="AN3" s="88" t="s">
        <v>297</v>
      </c>
      <c r="AO3" s="88" t="s">
        <v>306</v>
      </c>
      <c r="AP3" s="88" t="s">
        <v>307</v>
      </c>
      <c r="AQ3" s="88" t="s">
        <v>297</v>
      </c>
      <c r="AR3" s="88" t="s">
        <v>7</v>
      </c>
      <c r="AS3" s="91" t="s">
        <v>308</v>
      </c>
      <c r="AT3" s="88" t="s">
        <v>297</v>
      </c>
      <c r="AU3" s="97"/>
    </row>
    <row r="4" spans="1:47">
      <c r="A4" s="85" t="s">
        <v>309</v>
      </c>
      <c r="B4" s="98" t="s">
        <v>310</v>
      </c>
      <c r="C4" s="99"/>
      <c r="D4" s="100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101"/>
    </row>
    <row r="5" spans="1:47">
      <c r="A5" s="24">
        <v>1</v>
      </c>
      <c r="B5" s="21" t="s">
        <v>12</v>
      </c>
      <c r="C5" s="21" t="s">
        <v>311</v>
      </c>
      <c r="D5" s="28">
        <v>361</v>
      </c>
      <c r="E5" s="24">
        <f>D5</f>
        <v>361</v>
      </c>
      <c r="F5" s="24"/>
      <c r="G5" s="24">
        <f t="shared" ref="G5:G33" si="0">E5*F5</f>
        <v>0</v>
      </c>
      <c r="H5" s="24">
        <v>50</v>
      </c>
      <c r="I5" s="24"/>
      <c r="J5" s="24">
        <f t="shared" ref="J5:J33" si="1">H5*I5</f>
        <v>0</v>
      </c>
      <c r="K5" s="26">
        <v>160</v>
      </c>
      <c r="L5" s="24"/>
      <c r="M5" s="24">
        <f t="shared" ref="M5:M33" si="2">K5*L5</f>
        <v>0</v>
      </c>
      <c r="N5" s="26">
        <f>K5*0.3</f>
        <v>48</v>
      </c>
      <c r="O5" s="24"/>
      <c r="P5" s="24">
        <f t="shared" ref="P5:P33" si="3">N5*O5</f>
        <v>0</v>
      </c>
      <c r="Q5" s="26">
        <v>120</v>
      </c>
      <c r="R5" s="24"/>
      <c r="S5" s="24">
        <f t="shared" ref="S5:S33" si="4">Q5*R5</f>
        <v>0</v>
      </c>
      <c r="T5" s="26">
        <f>K5/10*10</f>
        <v>160</v>
      </c>
      <c r="U5" s="24"/>
      <c r="V5" s="24">
        <f t="shared" ref="V5:V33" si="5">T5*U5</f>
        <v>0</v>
      </c>
      <c r="W5" s="24">
        <v>65</v>
      </c>
      <c r="X5" s="24"/>
      <c r="Y5" s="24">
        <f t="shared" ref="Y5:Y33" si="6">W5*X5</f>
        <v>0</v>
      </c>
      <c r="Z5" s="24">
        <f>W5</f>
        <v>65</v>
      </c>
      <c r="AA5" s="24"/>
      <c r="AB5" s="24">
        <f t="shared" ref="AB5:AB33" si="7">Z5*AA5</f>
        <v>0</v>
      </c>
      <c r="AC5" s="24">
        <v>0</v>
      </c>
      <c r="AD5" s="24">
        <v>130</v>
      </c>
      <c r="AE5" s="24">
        <f t="shared" ref="AE5:AE33" si="8">AC5*AD5</f>
        <v>0</v>
      </c>
      <c r="AF5" s="24">
        <v>159</v>
      </c>
      <c r="AG5" s="24"/>
      <c r="AH5" s="24">
        <f t="shared" ref="AH5:AH33" si="9">AF5*AG5</f>
        <v>0</v>
      </c>
      <c r="AI5" s="24"/>
      <c r="AJ5" s="24"/>
      <c r="AK5" s="24"/>
      <c r="AL5" s="24"/>
      <c r="AM5" s="24"/>
      <c r="AN5" s="24"/>
      <c r="AO5" s="24"/>
      <c r="AP5" s="24"/>
      <c r="AQ5" s="24"/>
      <c r="AR5" s="24">
        <v>1</v>
      </c>
      <c r="AS5" s="24"/>
      <c r="AT5" s="24">
        <f>AR5*AS5</f>
        <v>0</v>
      </c>
      <c r="AU5" s="26">
        <f t="shared" ref="AU5:AU33" si="10">G5+AE5+J5+AH5+V5+M5+P5+S5+Y5+AB5+AT5+AK5+AN5+AQ5</f>
        <v>0</v>
      </c>
    </row>
    <row r="6" spans="1:47">
      <c r="A6" s="24">
        <v>2</v>
      </c>
      <c r="B6" s="21" t="s">
        <v>312</v>
      </c>
      <c r="C6" s="21" t="s">
        <v>313</v>
      </c>
      <c r="D6" s="28">
        <v>40</v>
      </c>
      <c r="E6" s="24">
        <f t="shared" ref="E6:E33" si="11">D6</f>
        <v>40</v>
      </c>
      <c r="F6" s="24"/>
      <c r="G6" s="24">
        <f t="shared" si="0"/>
        <v>0</v>
      </c>
      <c r="H6" s="24">
        <v>20</v>
      </c>
      <c r="I6" s="24"/>
      <c r="J6" s="24">
        <f t="shared" si="1"/>
        <v>0</v>
      </c>
      <c r="K6" s="26">
        <v>80</v>
      </c>
      <c r="L6" s="24"/>
      <c r="M6" s="24">
        <f t="shared" si="2"/>
        <v>0</v>
      </c>
      <c r="N6" s="26">
        <f t="shared" ref="N6:N33" si="12">K6*0.3</f>
        <v>24</v>
      </c>
      <c r="O6" s="24"/>
      <c r="P6" s="24">
        <f t="shared" si="3"/>
        <v>0</v>
      </c>
      <c r="Q6" s="26">
        <v>60</v>
      </c>
      <c r="R6" s="24"/>
      <c r="S6" s="24">
        <f t="shared" si="4"/>
        <v>0</v>
      </c>
      <c r="T6" s="26">
        <f t="shared" ref="T6:T33" si="13">K6/10*10</f>
        <v>80</v>
      </c>
      <c r="U6" s="24"/>
      <c r="V6" s="24">
        <f t="shared" si="5"/>
        <v>0</v>
      </c>
      <c r="W6" s="24">
        <v>5</v>
      </c>
      <c r="X6" s="24"/>
      <c r="Y6" s="24">
        <f t="shared" si="6"/>
        <v>0</v>
      </c>
      <c r="Z6" s="24">
        <f t="shared" ref="Z6:Z33" si="14">W6</f>
        <v>5</v>
      </c>
      <c r="AA6" s="24"/>
      <c r="AB6" s="24">
        <f t="shared" si="7"/>
        <v>0</v>
      </c>
      <c r="AC6" s="24">
        <v>0</v>
      </c>
      <c r="AD6" s="24">
        <v>130</v>
      </c>
      <c r="AE6" s="24">
        <f t="shared" si="8"/>
        <v>0</v>
      </c>
      <c r="AF6" s="24">
        <v>15</v>
      </c>
      <c r="AG6" s="24"/>
      <c r="AH6" s="24">
        <f t="shared" si="9"/>
        <v>0</v>
      </c>
      <c r="AI6" s="24"/>
      <c r="AJ6" s="24"/>
      <c r="AK6" s="24"/>
      <c r="AL6" s="24"/>
      <c r="AM6" s="24"/>
      <c r="AN6" s="24"/>
      <c r="AO6" s="24"/>
      <c r="AP6" s="24"/>
      <c r="AQ6" s="24"/>
      <c r="AR6" s="24">
        <v>1</v>
      </c>
      <c r="AS6" s="24"/>
      <c r="AT6" s="24">
        <f t="shared" ref="AT6:AT33" si="15">AR6*AS6</f>
        <v>0</v>
      </c>
      <c r="AU6" s="26">
        <f t="shared" si="10"/>
        <v>0</v>
      </c>
    </row>
    <row r="7" spans="1:47">
      <c r="A7" s="24">
        <v>3</v>
      </c>
      <c r="B7" s="21" t="s">
        <v>15</v>
      </c>
      <c r="C7" s="21" t="s">
        <v>311</v>
      </c>
      <c r="D7" s="28">
        <v>258.96</v>
      </c>
      <c r="E7" s="24">
        <f t="shared" si="11"/>
        <v>258.96</v>
      </c>
      <c r="F7" s="24"/>
      <c r="G7" s="24">
        <f t="shared" si="0"/>
        <v>0</v>
      </c>
      <c r="H7" s="24">
        <v>50</v>
      </c>
      <c r="I7" s="24"/>
      <c r="J7" s="24">
        <f t="shared" si="1"/>
        <v>0</v>
      </c>
      <c r="K7" s="26">
        <v>160</v>
      </c>
      <c r="L7" s="24"/>
      <c r="M7" s="24">
        <f t="shared" si="2"/>
        <v>0</v>
      </c>
      <c r="N7" s="26">
        <f t="shared" si="12"/>
        <v>48</v>
      </c>
      <c r="O7" s="24"/>
      <c r="P7" s="24">
        <f t="shared" si="3"/>
        <v>0</v>
      </c>
      <c r="Q7" s="26">
        <v>120</v>
      </c>
      <c r="R7" s="24"/>
      <c r="S7" s="24">
        <f t="shared" si="4"/>
        <v>0</v>
      </c>
      <c r="T7" s="26">
        <f t="shared" si="13"/>
        <v>160</v>
      </c>
      <c r="U7" s="24"/>
      <c r="V7" s="24">
        <f t="shared" si="5"/>
        <v>0</v>
      </c>
      <c r="W7" s="24">
        <v>45</v>
      </c>
      <c r="X7" s="24"/>
      <c r="Y7" s="24">
        <f t="shared" si="6"/>
        <v>0</v>
      </c>
      <c r="Z7" s="24">
        <f t="shared" si="14"/>
        <v>45</v>
      </c>
      <c r="AA7" s="24"/>
      <c r="AB7" s="24">
        <f t="shared" si="7"/>
        <v>0</v>
      </c>
      <c r="AC7" s="24">
        <v>0</v>
      </c>
      <c r="AD7" s="24">
        <v>130</v>
      </c>
      <c r="AE7" s="24">
        <f t="shared" si="8"/>
        <v>0</v>
      </c>
      <c r="AF7" s="24">
        <v>111</v>
      </c>
      <c r="AG7" s="24"/>
      <c r="AH7" s="24">
        <f t="shared" si="9"/>
        <v>0</v>
      </c>
      <c r="AI7" s="24"/>
      <c r="AJ7" s="24"/>
      <c r="AK7" s="24"/>
      <c r="AL7" s="24"/>
      <c r="AM7" s="24"/>
      <c r="AN7" s="24"/>
      <c r="AO7" s="24"/>
      <c r="AP7" s="24"/>
      <c r="AQ7" s="24"/>
      <c r="AR7" s="24">
        <v>1</v>
      </c>
      <c r="AS7" s="24"/>
      <c r="AT7" s="24">
        <f t="shared" si="15"/>
        <v>0</v>
      </c>
      <c r="AU7" s="26">
        <f t="shared" si="10"/>
        <v>0</v>
      </c>
    </row>
    <row r="8" spans="1:47">
      <c r="A8" s="24">
        <v>4</v>
      </c>
      <c r="B8" s="21" t="s">
        <v>314</v>
      </c>
      <c r="C8" s="21" t="s">
        <v>315</v>
      </c>
      <c r="D8" s="102">
        <v>54</v>
      </c>
      <c r="E8" s="24">
        <f t="shared" si="11"/>
        <v>54</v>
      </c>
      <c r="F8" s="24"/>
      <c r="G8" s="24">
        <f t="shared" si="0"/>
        <v>0</v>
      </c>
      <c r="H8" s="24">
        <v>15</v>
      </c>
      <c r="I8" s="24"/>
      <c r="J8" s="24">
        <f t="shared" si="1"/>
        <v>0</v>
      </c>
      <c r="K8" s="26">
        <v>60</v>
      </c>
      <c r="L8" s="24"/>
      <c r="M8" s="24">
        <f t="shared" si="2"/>
        <v>0</v>
      </c>
      <c r="N8" s="26">
        <f t="shared" si="12"/>
        <v>18</v>
      </c>
      <c r="O8" s="24"/>
      <c r="P8" s="24">
        <f t="shared" si="3"/>
        <v>0</v>
      </c>
      <c r="Q8" s="26">
        <v>60</v>
      </c>
      <c r="R8" s="24"/>
      <c r="S8" s="24">
        <f t="shared" si="4"/>
        <v>0</v>
      </c>
      <c r="T8" s="26">
        <f t="shared" si="13"/>
        <v>60</v>
      </c>
      <c r="U8" s="24"/>
      <c r="V8" s="24">
        <f t="shared" si="5"/>
        <v>0</v>
      </c>
      <c r="W8" s="24">
        <v>5</v>
      </c>
      <c r="X8" s="24"/>
      <c r="Y8" s="24">
        <f t="shared" si="6"/>
        <v>0</v>
      </c>
      <c r="Z8" s="24">
        <f t="shared" si="14"/>
        <v>5</v>
      </c>
      <c r="AA8" s="24"/>
      <c r="AB8" s="24">
        <f t="shared" si="7"/>
        <v>0</v>
      </c>
      <c r="AC8" s="24">
        <v>0</v>
      </c>
      <c r="AD8" s="24">
        <v>130</v>
      </c>
      <c r="AE8" s="24">
        <f t="shared" si="8"/>
        <v>0</v>
      </c>
      <c r="AF8" s="24">
        <v>15</v>
      </c>
      <c r="AG8" s="24"/>
      <c r="AH8" s="24">
        <f t="shared" si="9"/>
        <v>0</v>
      </c>
      <c r="AI8" s="24"/>
      <c r="AJ8" s="24"/>
      <c r="AK8" s="24"/>
      <c r="AL8" s="24"/>
      <c r="AM8" s="24"/>
      <c r="AN8" s="24"/>
      <c r="AO8" s="24"/>
      <c r="AP8" s="24"/>
      <c r="AQ8" s="24"/>
      <c r="AR8" s="24">
        <v>1</v>
      </c>
      <c r="AS8" s="24"/>
      <c r="AT8" s="24">
        <f t="shared" si="15"/>
        <v>0</v>
      </c>
      <c r="AU8" s="26">
        <f t="shared" si="10"/>
        <v>0</v>
      </c>
    </row>
    <row r="9" spans="1:47">
      <c r="A9" s="24">
        <v>5</v>
      </c>
      <c r="B9" s="21" t="s">
        <v>316</v>
      </c>
      <c r="C9" s="21" t="s">
        <v>315</v>
      </c>
      <c r="D9" s="28">
        <v>44</v>
      </c>
      <c r="E9" s="24">
        <f t="shared" si="11"/>
        <v>44</v>
      </c>
      <c r="F9" s="24"/>
      <c r="G9" s="24">
        <f t="shared" si="0"/>
        <v>0</v>
      </c>
      <c r="H9" s="24">
        <v>15</v>
      </c>
      <c r="I9" s="24"/>
      <c r="J9" s="24">
        <f t="shared" si="1"/>
        <v>0</v>
      </c>
      <c r="K9" s="26">
        <v>60</v>
      </c>
      <c r="L9" s="24"/>
      <c r="M9" s="24">
        <f t="shared" si="2"/>
        <v>0</v>
      </c>
      <c r="N9" s="26">
        <f t="shared" si="12"/>
        <v>18</v>
      </c>
      <c r="O9" s="24"/>
      <c r="P9" s="24">
        <f t="shared" si="3"/>
        <v>0</v>
      </c>
      <c r="Q9" s="26">
        <v>60</v>
      </c>
      <c r="R9" s="24"/>
      <c r="S9" s="24">
        <f t="shared" si="4"/>
        <v>0</v>
      </c>
      <c r="T9" s="26">
        <f t="shared" si="13"/>
        <v>60</v>
      </c>
      <c r="U9" s="24"/>
      <c r="V9" s="24">
        <f t="shared" si="5"/>
        <v>0</v>
      </c>
      <c r="W9" s="24">
        <v>5</v>
      </c>
      <c r="X9" s="24"/>
      <c r="Y9" s="24">
        <f t="shared" si="6"/>
        <v>0</v>
      </c>
      <c r="Z9" s="24">
        <f t="shared" si="14"/>
        <v>5</v>
      </c>
      <c r="AA9" s="24"/>
      <c r="AB9" s="24">
        <f t="shared" si="7"/>
        <v>0</v>
      </c>
      <c r="AC9" s="24">
        <v>0</v>
      </c>
      <c r="AD9" s="24">
        <v>130</v>
      </c>
      <c r="AE9" s="24">
        <f t="shared" si="8"/>
        <v>0</v>
      </c>
      <c r="AF9" s="24">
        <v>15</v>
      </c>
      <c r="AG9" s="24"/>
      <c r="AH9" s="24">
        <f t="shared" si="9"/>
        <v>0</v>
      </c>
      <c r="AI9" s="24"/>
      <c r="AJ9" s="24"/>
      <c r="AK9" s="24"/>
      <c r="AL9" s="24"/>
      <c r="AM9" s="24"/>
      <c r="AN9" s="24"/>
      <c r="AO9" s="24"/>
      <c r="AP9" s="24"/>
      <c r="AQ9" s="24"/>
      <c r="AR9" s="24">
        <v>1</v>
      </c>
      <c r="AS9" s="24"/>
      <c r="AT9" s="24">
        <f t="shared" si="15"/>
        <v>0</v>
      </c>
      <c r="AU9" s="26">
        <f t="shared" si="10"/>
        <v>0</v>
      </c>
    </row>
    <row r="10" spans="1:47">
      <c r="A10" s="24">
        <v>6</v>
      </c>
      <c r="B10" s="21" t="s">
        <v>317</v>
      </c>
      <c r="C10" s="21" t="s">
        <v>313</v>
      </c>
      <c r="D10" s="67">
        <v>50</v>
      </c>
      <c r="E10" s="24">
        <f t="shared" si="11"/>
        <v>50</v>
      </c>
      <c r="F10" s="24"/>
      <c r="G10" s="24">
        <f t="shared" si="0"/>
        <v>0</v>
      </c>
      <c r="H10" s="24">
        <v>20</v>
      </c>
      <c r="I10" s="24"/>
      <c r="J10" s="24">
        <f t="shared" si="1"/>
        <v>0</v>
      </c>
      <c r="K10" s="26">
        <v>80</v>
      </c>
      <c r="L10" s="24"/>
      <c r="M10" s="24">
        <f t="shared" si="2"/>
        <v>0</v>
      </c>
      <c r="N10" s="26">
        <f t="shared" si="12"/>
        <v>24</v>
      </c>
      <c r="O10" s="24"/>
      <c r="P10" s="24">
        <f t="shared" si="3"/>
        <v>0</v>
      </c>
      <c r="Q10" s="26">
        <v>60</v>
      </c>
      <c r="R10" s="24"/>
      <c r="S10" s="24">
        <f t="shared" si="4"/>
        <v>0</v>
      </c>
      <c r="T10" s="26">
        <f t="shared" si="13"/>
        <v>80</v>
      </c>
      <c r="U10" s="24"/>
      <c r="V10" s="24">
        <f t="shared" si="5"/>
        <v>0</v>
      </c>
      <c r="W10" s="24">
        <v>15</v>
      </c>
      <c r="X10" s="24"/>
      <c r="Y10" s="24">
        <f t="shared" si="6"/>
        <v>0</v>
      </c>
      <c r="Z10" s="24">
        <f t="shared" si="14"/>
        <v>15</v>
      </c>
      <c r="AA10" s="24"/>
      <c r="AB10" s="24">
        <f t="shared" si="7"/>
        <v>0</v>
      </c>
      <c r="AC10" s="24">
        <v>0</v>
      </c>
      <c r="AD10" s="24">
        <v>130</v>
      </c>
      <c r="AE10" s="24">
        <f t="shared" si="8"/>
        <v>0</v>
      </c>
      <c r="AF10" s="24">
        <v>39</v>
      </c>
      <c r="AG10" s="24"/>
      <c r="AH10" s="24">
        <f t="shared" si="9"/>
        <v>0</v>
      </c>
      <c r="AI10" s="24"/>
      <c r="AJ10" s="24"/>
      <c r="AK10" s="24"/>
      <c r="AL10" s="24"/>
      <c r="AM10" s="24"/>
      <c r="AN10" s="24"/>
      <c r="AO10" s="24"/>
      <c r="AP10" s="24"/>
      <c r="AQ10" s="24"/>
      <c r="AR10" s="24">
        <v>1</v>
      </c>
      <c r="AS10" s="24"/>
      <c r="AT10" s="24">
        <f t="shared" si="15"/>
        <v>0</v>
      </c>
      <c r="AU10" s="26">
        <f t="shared" si="10"/>
        <v>0</v>
      </c>
    </row>
    <row r="11" spans="1:47">
      <c r="A11" s="24">
        <v>7</v>
      </c>
      <c r="B11" s="21" t="s">
        <v>318</v>
      </c>
      <c r="C11" s="21" t="s">
        <v>313</v>
      </c>
      <c r="D11" s="28">
        <v>80.5</v>
      </c>
      <c r="E11" s="24">
        <f t="shared" si="11"/>
        <v>80.5</v>
      </c>
      <c r="F11" s="24"/>
      <c r="G11" s="24">
        <f t="shared" si="0"/>
        <v>0</v>
      </c>
      <c r="H11" s="24">
        <v>20</v>
      </c>
      <c r="I11" s="24"/>
      <c r="J11" s="24">
        <f t="shared" si="1"/>
        <v>0</v>
      </c>
      <c r="K11" s="26">
        <v>80</v>
      </c>
      <c r="L11" s="24"/>
      <c r="M11" s="24">
        <f t="shared" si="2"/>
        <v>0</v>
      </c>
      <c r="N11" s="26">
        <f t="shared" si="12"/>
        <v>24</v>
      </c>
      <c r="O11" s="24"/>
      <c r="P11" s="24">
        <f t="shared" si="3"/>
        <v>0</v>
      </c>
      <c r="Q11" s="26">
        <v>60</v>
      </c>
      <c r="R11" s="24"/>
      <c r="S11" s="24">
        <f t="shared" si="4"/>
        <v>0</v>
      </c>
      <c r="T11" s="26">
        <f t="shared" si="13"/>
        <v>80</v>
      </c>
      <c r="U11" s="24"/>
      <c r="V11" s="24">
        <f t="shared" si="5"/>
        <v>0</v>
      </c>
      <c r="W11" s="24">
        <v>15</v>
      </c>
      <c r="X11" s="24"/>
      <c r="Y11" s="24">
        <f t="shared" si="6"/>
        <v>0</v>
      </c>
      <c r="Z11" s="24">
        <f t="shared" si="14"/>
        <v>15</v>
      </c>
      <c r="AA11" s="24"/>
      <c r="AB11" s="24">
        <f t="shared" si="7"/>
        <v>0</v>
      </c>
      <c r="AC11" s="24">
        <v>0</v>
      </c>
      <c r="AD11" s="24">
        <v>130</v>
      </c>
      <c r="AE11" s="24">
        <f t="shared" si="8"/>
        <v>0</v>
      </c>
      <c r="AF11" s="24">
        <v>39</v>
      </c>
      <c r="AG11" s="24"/>
      <c r="AH11" s="24">
        <f t="shared" si="9"/>
        <v>0</v>
      </c>
      <c r="AI11" s="24"/>
      <c r="AJ11" s="24"/>
      <c r="AK11" s="24"/>
      <c r="AL11" s="24"/>
      <c r="AM11" s="24"/>
      <c r="AN11" s="24"/>
      <c r="AO11" s="24"/>
      <c r="AP11" s="24"/>
      <c r="AQ11" s="24"/>
      <c r="AR11" s="24">
        <v>1</v>
      </c>
      <c r="AS11" s="24"/>
      <c r="AT11" s="24">
        <f t="shared" si="15"/>
        <v>0</v>
      </c>
      <c r="AU11" s="26">
        <f t="shared" si="10"/>
        <v>0</v>
      </c>
    </row>
    <row r="12" spans="1:47">
      <c r="A12" s="24">
        <v>8</v>
      </c>
      <c r="B12" s="21" t="s">
        <v>145</v>
      </c>
      <c r="C12" s="21" t="s">
        <v>315</v>
      </c>
      <c r="D12" s="102">
        <v>10.7</v>
      </c>
      <c r="E12" s="24">
        <f t="shared" si="11"/>
        <v>10.7</v>
      </c>
      <c r="F12" s="24"/>
      <c r="G12" s="24">
        <f t="shared" si="0"/>
        <v>0</v>
      </c>
      <c r="H12" s="24">
        <v>15</v>
      </c>
      <c r="I12" s="24"/>
      <c r="J12" s="24">
        <f t="shared" si="1"/>
        <v>0</v>
      </c>
      <c r="K12" s="26">
        <v>60</v>
      </c>
      <c r="L12" s="24"/>
      <c r="M12" s="24">
        <f t="shared" si="2"/>
        <v>0</v>
      </c>
      <c r="N12" s="26">
        <f t="shared" si="12"/>
        <v>18</v>
      </c>
      <c r="O12" s="24"/>
      <c r="P12" s="24">
        <f t="shared" si="3"/>
        <v>0</v>
      </c>
      <c r="Q12" s="26">
        <v>60</v>
      </c>
      <c r="R12" s="24"/>
      <c r="S12" s="24">
        <f t="shared" si="4"/>
        <v>0</v>
      </c>
      <c r="T12" s="26">
        <f t="shared" si="13"/>
        <v>60</v>
      </c>
      <c r="U12" s="24"/>
      <c r="V12" s="24">
        <f t="shared" si="5"/>
        <v>0</v>
      </c>
      <c r="W12" s="24">
        <v>5</v>
      </c>
      <c r="X12" s="24"/>
      <c r="Y12" s="24">
        <f t="shared" si="6"/>
        <v>0</v>
      </c>
      <c r="Z12" s="24">
        <f t="shared" si="14"/>
        <v>5</v>
      </c>
      <c r="AA12" s="24"/>
      <c r="AB12" s="24">
        <f t="shared" si="7"/>
        <v>0</v>
      </c>
      <c r="AC12" s="24">
        <v>0</v>
      </c>
      <c r="AD12" s="24">
        <v>130</v>
      </c>
      <c r="AE12" s="24">
        <f t="shared" si="8"/>
        <v>0</v>
      </c>
      <c r="AF12" s="24">
        <v>15</v>
      </c>
      <c r="AG12" s="24"/>
      <c r="AH12" s="24">
        <f t="shared" si="9"/>
        <v>0</v>
      </c>
      <c r="AI12" s="24"/>
      <c r="AJ12" s="24"/>
      <c r="AK12" s="24"/>
      <c r="AL12" s="24"/>
      <c r="AM12" s="24"/>
      <c r="AN12" s="24"/>
      <c r="AO12" s="24"/>
      <c r="AP12" s="24"/>
      <c r="AQ12" s="24"/>
      <c r="AR12" s="24">
        <v>1</v>
      </c>
      <c r="AS12" s="24"/>
      <c r="AT12" s="24">
        <f t="shared" si="15"/>
        <v>0</v>
      </c>
      <c r="AU12" s="26">
        <f t="shared" si="10"/>
        <v>0</v>
      </c>
    </row>
    <row r="13" spans="1:47">
      <c r="A13" s="24">
        <v>9</v>
      </c>
      <c r="B13" s="21" t="s">
        <v>19</v>
      </c>
      <c r="C13" s="21" t="s">
        <v>311</v>
      </c>
      <c r="D13" s="28">
        <v>235.3</v>
      </c>
      <c r="E13" s="24">
        <f t="shared" si="11"/>
        <v>235.3</v>
      </c>
      <c r="F13" s="24"/>
      <c r="G13" s="24">
        <f t="shared" si="0"/>
        <v>0</v>
      </c>
      <c r="H13" s="24">
        <v>50</v>
      </c>
      <c r="I13" s="24"/>
      <c r="J13" s="24">
        <f t="shared" si="1"/>
        <v>0</v>
      </c>
      <c r="K13" s="26">
        <v>160</v>
      </c>
      <c r="L13" s="24"/>
      <c r="M13" s="24">
        <f t="shared" si="2"/>
        <v>0</v>
      </c>
      <c r="N13" s="26">
        <f t="shared" si="12"/>
        <v>48</v>
      </c>
      <c r="O13" s="24"/>
      <c r="P13" s="24">
        <f t="shared" si="3"/>
        <v>0</v>
      </c>
      <c r="Q13" s="26">
        <v>120</v>
      </c>
      <c r="R13" s="24"/>
      <c r="S13" s="24">
        <f t="shared" si="4"/>
        <v>0</v>
      </c>
      <c r="T13" s="26">
        <f t="shared" si="13"/>
        <v>160</v>
      </c>
      <c r="U13" s="24"/>
      <c r="V13" s="24">
        <f t="shared" si="5"/>
        <v>0</v>
      </c>
      <c r="W13" s="24">
        <v>45</v>
      </c>
      <c r="X13" s="24"/>
      <c r="Y13" s="24">
        <f t="shared" si="6"/>
        <v>0</v>
      </c>
      <c r="Z13" s="24">
        <f t="shared" si="14"/>
        <v>45</v>
      </c>
      <c r="AA13" s="24"/>
      <c r="AB13" s="24">
        <f t="shared" si="7"/>
        <v>0</v>
      </c>
      <c r="AC13" s="24">
        <v>0</v>
      </c>
      <c r="AD13" s="24">
        <v>130</v>
      </c>
      <c r="AE13" s="24">
        <f t="shared" si="8"/>
        <v>0</v>
      </c>
      <c r="AF13" s="24">
        <v>111</v>
      </c>
      <c r="AG13" s="24"/>
      <c r="AH13" s="24">
        <f t="shared" si="9"/>
        <v>0</v>
      </c>
      <c r="AI13" s="24"/>
      <c r="AJ13" s="24"/>
      <c r="AK13" s="24"/>
      <c r="AL13" s="24"/>
      <c r="AM13" s="24"/>
      <c r="AN13" s="24"/>
      <c r="AO13" s="24"/>
      <c r="AP13" s="24"/>
      <c r="AQ13" s="24"/>
      <c r="AR13" s="24">
        <v>1</v>
      </c>
      <c r="AS13" s="24"/>
      <c r="AT13" s="24">
        <f t="shared" si="15"/>
        <v>0</v>
      </c>
      <c r="AU13" s="26">
        <f t="shared" si="10"/>
        <v>0</v>
      </c>
    </row>
    <row r="14" spans="1:47">
      <c r="A14" s="24">
        <v>10</v>
      </c>
      <c r="B14" s="21" t="s">
        <v>150</v>
      </c>
      <c r="C14" s="21" t="s">
        <v>313</v>
      </c>
      <c r="D14" s="28">
        <v>56</v>
      </c>
      <c r="E14" s="24">
        <f t="shared" si="11"/>
        <v>56</v>
      </c>
      <c r="F14" s="24"/>
      <c r="G14" s="24">
        <f t="shared" si="0"/>
        <v>0</v>
      </c>
      <c r="H14" s="24">
        <v>20</v>
      </c>
      <c r="I14" s="24"/>
      <c r="J14" s="24">
        <f t="shared" si="1"/>
        <v>0</v>
      </c>
      <c r="K14" s="26">
        <v>80</v>
      </c>
      <c r="L14" s="24"/>
      <c r="M14" s="24">
        <f t="shared" si="2"/>
        <v>0</v>
      </c>
      <c r="N14" s="26">
        <f t="shared" si="12"/>
        <v>24</v>
      </c>
      <c r="O14" s="24"/>
      <c r="P14" s="24">
        <f t="shared" si="3"/>
        <v>0</v>
      </c>
      <c r="Q14" s="26">
        <v>60</v>
      </c>
      <c r="R14" s="24"/>
      <c r="S14" s="24">
        <f t="shared" si="4"/>
        <v>0</v>
      </c>
      <c r="T14" s="26">
        <f t="shared" si="13"/>
        <v>80</v>
      </c>
      <c r="U14" s="24"/>
      <c r="V14" s="24">
        <f t="shared" si="5"/>
        <v>0</v>
      </c>
      <c r="W14" s="24">
        <v>15</v>
      </c>
      <c r="X14" s="24"/>
      <c r="Y14" s="24">
        <f t="shared" si="6"/>
        <v>0</v>
      </c>
      <c r="Z14" s="24">
        <f t="shared" si="14"/>
        <v>15</v>
      </c>
      <c r="AA14" s="24"/>
      <c r="AB14" s="24">
        <f t="shared" si="7"/>
        <v>0</v>
      </c>
      <c r="AC14" s="24">
        <v>0</v>
      </c>
      <c r="AD14" s="24">
        <v>130</v>
      </c>
      <c r="AE14" s="24">
        <f t="shared" si="8"/>
        <v>0</v>
      </c>
      <c r="AF14" s="24">
        <v>39</v>
      </c>
      <c r="AG14" s="24"/>
      <c r="AH14" s="24">
        <f t="shared" si="9"/>
        <v>0</v>
      </c>
      <c r="AI14" s="24"/>
      <c r="AJ14" s="24"/>
      <c r="AK14" s="24"/>
      <c r="AL14" s="24"/>
      <c r="AM14" s="24"/>
      <c r="AN14" s="24"/>
      <c r="AO14" s="24"/>
      <c r="AP14" s="24"/>
      <c r="AQ14" s="24"/>
      <c r="AR14" s="24">
        <v>1</v>
      </c>
      <c r="AS14" s="24"/>
      <c r="AT14" s="24">
        <f t="shared" si="15"/>
        <v>0</v>
      </c>
      <c r="AU14" s="26">
        <f t="shared" si="10"/>
        <v>0</v>
      </c>
    </row>
    <row r="15" spans="1:47">
      <c r="A15" s="24">
        <v>11</v>
      </c>
      <c r="B15" s="21" t="s">
        <v>153</v>
      </c>
      <c r="C15" s="21" t="s">
        <v>313</v>
      </c>
      <c r="D15" s="67">
        <v>60</v>
      </c>
      <c r="E15" s="24">
        <f t="shared" si="11"/>
        <v>60</v>
      </c>
      <c r="F15" s="24"/>
      <c r="G15" s="24">
        <f t="shared" si="0"/>
        <v>0</v>
      </c>
      <c r="H15" s="24">
        <v>20</v>
      </c>
      <c r="I15" s="24"/>
      <c r="J15" s="24">
        <f t="shared" si="1"/>
        <v>0</v>
      </c>
      <c r="K15" s="26">
        <v>80</v>
      </c>
      <c r="L15" s="24"/>
      <c r="M15" s="24">
        <f t="shared" si="2"/>
        <v>0</v>
      </c>
      <c r="N15" s="26">
        <f t="shared" si="12"/>
        <v>24</v>
      </c>
      <c r="O15" s="24"/>
      <c r="P15" s="24">
        <f t="shared" si="3"/>
        <v>0</v>
      </c>
      <c r="Q15" s="26">
        <v>60</v>
      </c>
      <c r="R15" s="24"/>
      <c r="S15" s="24">
        <f t="shared" si="4"/>
        <v>0</v>
      </c>
      <c r="T15" s="26">
        <f t="shared" si="13"/>
        <v>80</v>
      </c>
      <c r="U15" s="24"/>
      <c r="V15" s="24">
        <f t="shared" si="5"/>
        <v>0</v>
      </c>
      <c r="W15" s="24">
        <v>15</v>
      </c>
      <c r="X15" s="24"/>
      <c r="Y15" s="24">
        <f t="shared" si="6"/>
        <v>0</v>
      </c>
      <c r="Z15" s="24">
        <f t="shared" si="14"/>
        <v>15</v>
      </c>
      <c r="AA15" s="24"/>
      <c r="AB15" s="24">
        <f t="shared" si="7"/>
        <v>0</v>
      </c>
      <c r="AC15" s="24">
        <v>0</v>
      </c>
      <c r="AD15" s="24">
        <v>130</v>
      </c>
      <c r="AE15" s="24">
        <f t="shared" si="8"/>
        <v>0</v>
      </c>
      <c r="AF15" s="24">
        <v>39</v>
      </c>
      <c r="AG15" s="24"/>
      <c r="AH15" s="24">
        <f t="shared" si="9"/>
        <v>0</v>
      </c>
      <c r="AI15" s="24"/>
      <c r="AJ15" s="24"/>
      <c r="AK15" s="24"/>
      <c r="AL15" s="24"/>
      <c r="AM15" s="24"/>
      <c r="AN15" s="24"/>
      <c r="AO15" s="24"/>
      <c r="AP15" s="24"/>
      <c r="AQ15" s="24"/>
      <c r="AR15" s="24">
        <v>1</v>
      </c>
      <c r="AS15" s="24"/>
      <c r="AT15" s="24">
        <f t="shared" si="15"/>
        <v>0</v>
      </c>
      <c r="AU15" s="26">
        <f t="shared" si="10"/>
        <v>0</v>
      </c>
    </row>
    <row r="16" spans="1:47">
      <c r="A16" s="24">
        <v>12</v>
      </c>
      <c r="B16" s="21" t="s">
        <v>156</v>
      </c>
      <c r="C16" s="21" t="s">
        <v>313</v>
      </c>
      <c r="D16" s="28">
        <v>66</v>
      </c>
      <c r="E16" s="24">
        <f t="shared" si="11"/>
        <v>66</v>
      </c>
      <c r="F16" s="24"/>
      <c r="G16" s="24">
        <f t="shared" si="0"/>
        <v>0</v>
      </c>
      <c r="H16" s="24">
        <v>20</v>
      </c>
      <c r="I16" s="24"/>
      <c r="J16" s="24">
        <f t="shared" si="1"/>
        <v>0</v>
      </c>
      <c r="K16" s="26">
        <v>80</v>
      </c>
      <c r="L16" s="24"/>
      <c r="M16" s="24">
        <f t="shared" si="2"/>
        <v>0</v>
      </c>
      <c r="N16" s="26">
        <f t="shared" si="12"/>
        <v>24</v>
      </c>
      <c r="O16" s="24"/>
      <c r="P16" s="24">
        <f t="shared" si="3"/>
        <v>0</v>
      </c>
      <c r="Q16" s="26">
        <v>60</v>
      </c>
      <c r="R16" s="24"/>
      <c r="S16" s="24">
        <f t="shared" si="4"/>
        <v>0</v>
      </c>
      <c r="T16" s="26">
        <f t="shared" si="13"/>
        <v>80</v>
      </c>
      <c r="U16" s="24"/>
      <c r="V16" s="24">
        <f t="shared" si="5"/>
        <v>0</v>
      </c>
      <c r="W16" s="24">
        <v>15</v>
      </c>
      <c r="X16" s="24"/>
      <c r="Y16" s="24">
        <f t="shared" si="6"/>
        <v>0</v>
      </c>
      <c r="Z16" s="24">
        <f t="shared" si="14"/>
        <v>15</v>
      </c>
      <c r="AA16" s="24"/>
      <c r="AB16" s="24">
        <f t="shared" si="7"/>
        <v>0</v>
      </c>
      <c r="AC16" s="24">
        <v>0</v>
      </c>
      <c r="AD16" s="24">
        <v>130</v>
      </c>
      <c r="AE16" s="24">
        <f t="shared" si="8"/>
        <v>0</v>
      </c>
      <c r="AF16" s="24">
        <v>39</v>
      </c>
      <c r="AG16" s="24"/>
      <c r="AH16" s="24">
        <f t="shared" si="9"/>
        <v>0</v>
      </c>
      <c r="AI16" s="24"/>
      <c r="AJ16" s="24"/>
      <c r="AK16" s="24"/>
      <c r="AL16" s="24"/>
      <c r="AM16" s="24"/>
      <c r="AN16" s="24"/>
      <c r="AO16" s="24"/>
      <c r="AP16" s="24"/>
      <c r="AQ16" s="24"/>
      <c r="AR16" s="24">
        <v>1</v>
      </c>
      <c r="AS16" s="24"/>
      <c r="AT16" s="24">
        <f t="shared" si="15"/>
        <v>0</v>
      </c>
      <c r="AU16" s="26">
        <f t="shared" si="10"/>
        <v>0</v>
      </c>
    </row>
    <row r="17" spans="1:47">
      <c r="A17" s="24">
        <v>13</v>
      </c>
      <c r="B17" s="103" t="s">
        <v>326</v>
      </c>
      <c r="C17" s="21" t="s">
        <v>315</v>
      </c>
      <c r="D17" s="28">
        <v>18.04</v>
      </c>
      <c r="E17" s="24">
        <f t="shared" si="11"/>
        <v>18.04</v>
      </c>
      <c r="F17" s="24"/>
      <c r="G17" s="24">
        <f t="shared" si="0"/>
        <v>0</v>
      </c>
      <c r="H17" s="24">
        <v>15</v>
      </c>
      <c r="I17" s="24"/>
      <c r="J17" s="24">
        <f t="shared" si="1"/>
        <v>0</v>
      </c>
      <c r="K17" s="26">
        <v>60</v>
      </c>
      <c r="L17" s="24"/>
      <c r="M17" s="24">
        <f t="shared" si="2"/>
        <v>0</v>
      </c>
      <c r="N17" s="26">
        <f t="shared" si="12"/>
        <v>18</v>
      </c>
      <c r="O17" s="24"/>
      <c r="P17" s="24">
        <f t="shared" si="3"/>
        <v>0</v>
      </c>
      <c r="Q17" s="26">
        <v>60</v>
      </c>
      <c r="R17" s="24"/>
      <c r="S17" s="24">
        <f t="shared" si="4"/>
        <v>0</v>
      </c>
      <c r="T17" s="26">
        <f t="shared" si="13"/>
        <v>60</v>
      </c>
      <c r="U17" s="24"/>
      <c r="V17" s="24">
        <f t="shared" si="5"/>
        <v>0</v>
      </c>
      <c r="W17" s="24">
        <v>5</v>
      </c>
      <c r="X17" s="24"/>
      <c r="Y17" s="24">
        <f t="shared" si="6"/>
        <v>0</v>
      </c>
      <c r="Z17" s="24">
        <f t="shared" si="14"/>
        <v>5</v>
      </c>
      <c r="AA17" s="24"/>
      <c r="AB17" s="24">
        <f t="shared" si="7"/>
        <v>0</v>
      </c>
      <c r="AC17" s="24">
        <v>0</v>
      </c>
      <c r="AD17" s="24">
        <v>130</v>
      </c>
      <c r="AE17" s="24">
        <f t="shared" si="8"/>
        <v>0</v>
      </c>
      <c r="AF17" s="24">
        <v>15</v>
      </c>
      <c r="AG17" s="24"/>
      <c r="AH17" s="24">
        <f t="shared" si="9"/>
        <v>0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>
        <v>1</v>
      </c>
      <c r="AS17" s="24"/>
      <c r="AT17" s="24">
        <f t="shared" si="15"/>
        <v>0</v>
      </c>
      <c r="AU17" s="26">
        <f t="shared" si="10"/>
        <v>0</v>
      </c>
    </row>
    <row r="18" spans="1:47">
      <c r="A18" s="24">
        <v>14</v>
      </c>
      <c r="B18" s="21" t="s">
        <v>180</v>
      </c>
      <c r="C18" s="21" t="s">
        <v>313</v>
      </c>
      <c r="D18" s="28">
        <v>61</v>
      </c>
      <c r="E18" s="24">
        <f t="shared" si="11"/>
        <v>61</v>
      </c>
      <c r="F18" s="24"/>
      <c r="G18" s="24">
        <f t="shared" si="0"/>
        <v>0</v>
      </c>
      <c r="H18" s="24">
        <v>20</v>
      </c>
      <c r="I18" s="24"/>
      <c r="J18" s="24">
        <f t="shared" si="1"/>
        <v>0</v>
      </c>
      <c r="K18" s="26">
        <v>80</v>
      </c>
      <c r="L18" s="24"/>
      <c r="M18" s="24">
        <f t="shared" si="2"/>
        <v>0</v>
      </c>
      <c r="N18" s="26">
        <f t="shared" si="12"/>
        <v>24</v>
      </c>
      <c r="O18" s="24"/>
      <c r="P18" s="24">
        <f t="shared" si="3"/>
        <v>0</v>
      </c>
      <c r="Q18" s="26">
        <v>60</v>
      </c>
      <c r="R18" s="24"/>
      <c r="S18" s="24">
        <f t="shared" si="4"/>
        <v>0</v>
      </c>
      <c r="T18" s="26">
        <f t="shared" si="13"/>
        <v>80</v>
      </c>
      <c r="U18" s="24"/>
      <c r="V18" s="24">
        <f t="shared" si="5"/>
        <v>0</v>
      </c>
      <c r="W18" s="24">
        <v>15</v>
      </c>
      <c r="X18" s="24"/>
      <c r="Y18" s="24">
        <f t="shared" si="6"/>
        <v>0</v>
      </c>
      <c r="Z18" s="24">
        <f t="shared" si="14"/>
        <v>15</v>
      </c>
      <c r="AA18" s="24"/>
      <c r="AB18" s="24">
        <f t="shared" si="7"/>
        <v>0</v>
      </c>
      <c r="AC18" s="24">
        <v>0</v>
      </c>
      <c r="AD18" s="24">
        <v>130</v>
      </c>
      <c r="AE18" s="24">
        <f t="shared" si="8"/>
        <v>0</v>
      </c>
      <c r="AF18" s="24">
        <v>39</v>
      </c>
      <c r="AG18" s="24"/>
      <c r="AH18" s="24">
        <f t="shared" si="9"/>
        <v>0</v>
      </c>
      <c r="AI18" s="24"/>
      <c r="AJ18" s="24"/>
      <c r="AK18" s="24"/>
      <c r="AL18" s="24"/>
      <c r="AM18" s="24"/>
      <c r="AN18" s="24"/>
      <c r="AO18" s="24"/>
      <c r="AP18" s="24"/>
      <c r="AQ18" s="24"/>
      <c r="AR18" s="24">
        <v>1</v>
      </c>
      <c r="AS18" s="24"/>
      <c r="AT18" s="24">
        <f t="shared" si="15"/>
        <v>0</v>
      </c>
      <c r="AU18" s="26">
        <f t="shared" si="10"/>
        <v>0</v>
      </c>
    </row>
    <row r="19" spans="1:47">
      <c r="A19" s="24">
        <v>15</v>
      </c>
      <c r="B19" s="21" t="s">
        <v>183</v>
      </c>
      <c r="C19" s="21" t="s">
        <v>313</v>
      </c>
      <c r="D19" s="28">
        <v>80</v>
      </c>
      <c r="E19" s="24">
        <f t="shared" si="11"/>
        <v>80</v>
      </c>
      <c r="F19" s="24"/>
      <c r="G19" s="24">
        <f t="shared" si="0"/>
        <v>0</v>
      </c>
      <c r="H19" s="24">
        <v>20</v>
      </c>
      <c r="I19" s="24"/>
      <c r="J19" s="24">
        <f t="shared" si="1"/>
        <v>0</v>
      </c>
      <c r="K19" s="26">
        <v>80</v>
      </c>
      <c r="L19" s="24"/>
      <c r="M19" s="24">
        <f t="shared" si="2"/>
        <v>0</v>
      </c>
      <c r="N19" s="26">
        <f t="shared" si="12"/>
        <v>24</v>
      </c>
      <c r="O19" s="24"/>
      <c r="P19" s="24">
        <f t="shared" si="3"/>
        <v>0</v>
      </c>
      <c r="Q19" s="26">
        <v>60</v>
      </c>
      <c r="R19" s="24"/>
      <c r="S19" s="24">
        <f t="shared" si="4"/>
        <v>0</v>
      </c>
      <c r="T19" s="26">
        <f t="shared" si="13"/>
        <v>80</v>
      </c>
      <c r="U19" s="24"/>
      <c r="V19" s="24">
        <f t="shared" si="5"/>
        <v>0</v>
      </c>
      <c r="W19" s="24">
        <v>15</v>
      </c>
      <c r="X19" s="24"/>
      <c r="Y19" s="24">
        <f t="shared" si="6"/>
        <v>0</v>
      </c>
      <c r="Z19" s="24">
        <f t="shared" si="14"/>
        <v>15</v>
      </c>
      <c r="AA19" s="24"/>
      <c r="AB19" s="24">
        <f t="shared" si="7"/>
        <v>0</v>
      </c>
      <c r="AC19" s="24">
        <v>0</v>
      </c>
      <c r="AD19" s="24">
        <v>130</v>
      </c>
      <c r="AE19" s="24">
        <f t="shared" si="8"/>
        <v>0</v>
      </c>
      <c r="AF19" s="24">
        <v>39</v>
      </c>
      <c r="AG19" s="24"/>
      <c r="AH19" s="24">
        <f t="shared" si="9"/>
        <v>0</v>
      </c>
      <c r="AI19" s="24"/>
      <c r="AJ19" s="24"/>
      <c r="AK19" s="24"/>
      <c r="AL19" s="24"/>
      <c r="AM19" s="24"/>
      <c r="AN19" s="24"/>
      <c r="AO19" s="24"/>
      <c r="AP19" s="24"/>
      <c r="AQ19" s="24"/>
      <c r="AR19" s="24">
        <v>1</v>
      </c>
      <c r="AS19" s="24"/>
      <c r="AT19" s="24">
        <f t="shared" si="15"/>
        <v>0</v>
      </c>
      <c r="AU19" s="26">
        <f t="shared" si="10"/>
        <v>0</v>
      </c>
    </row>
    <row r="20" spans="1:47">
      <c r="A20" s="24">
        <v>16</v>
      </c>
      <c r="B20" s="21" t="s">
        <v>185</v>
      </c>
      <c r="C20" s="21" t="s">
        <v>313</v>
      </c>
      <c r="D20" s="28">
        <v>26</v>
      </c>
      <c r="E20" s="24">
        <f t="shared" si="11"/>
        <v>26</v>
      </c>
      <c r="F20" s="24"/>
      <c r="G20" s="24">
        <f t="shared" si="0"/>
        <v>0</v>
      </c>
      <c r="H20" s="24">
        <v>20</v>
      </c>
      <c r="I20" s="24"/>
      <c r="J20" s="24">
        <f t="shared" si="1"/>
        <v>0</v>
      </c>
      <c r="K20" s="26">
        <v>80</v>
      </c>
      <c r="L20" s="24"/>
      <c r="M20" s="24">
        <f t="shared" si="2"/>
        <v>0</v>
      </c>
      <c r="N20" s="26">
        <f t="shared" si="12"/>
        <v>24</v>
      </c>
      <c r="O20" s="24"/>
      <c r="P20" s="24">
        <f t="shared" si="3"/>
        <v>0</v>
      </c>
      <c r="Q20" s="26">
        <v>60</v>
      </c>
      <c r="R20" s="24"/>
      <c r="S20" s="24">
        <f t="shared" si="4"/>
        <v>0</v>
      </c>
      <c r="T20" s="26">
        <f t="shared" si="13"/>
        <v>80</v>
      </c>
      <c r="U20" s="24"/>
      <c r="V20" s="24">
        <f t="shared" si="5"/>
        <v>0</v>
      </c>
      <c r="W20" s="24">
        <v>5</v>
      </c>
      <c r="X20" s="24"/>
      <c r="Y20" s="24">
        <f t="shared" si="6"/>
        <v>0</v>
      </c>
      <c r="Z20" s="24">
        <f t="shared" si="14"/>
        <v>5</v>
      </c>
      <c r="AA20" s="24"/>
      <c r="AB20" s="24">
        <f t="shared" si="7"/>
        <v>0</v>
      </c>
      <c r="AC20" s="24">
        <v>0</v>
      </c>
      <c r="AD20" s="24">
        <v>130</v>
      </c>
      <c r="AE20" s="24">
        <f t="shared" si="8"/>
        <v>0</v>
      </c>
      <c r="AF20" s="24">
        <v>15</v>
      </c>
      <c r="AG20" s="24"/>
      <c r="AH20" s="24">
        <f t="shared" si="9"/>
        <v>0</v>
      </c>
      <c r="AI20" s="24"/>
      <c r="AJ20" s="24"/>
      <c r="AK20" s="24"/>
      <c r="AL20" s="24"/>
      <c r="AM20" s="24"/>
      <c r="AN20" s="24"/>
      <c r="AO20" s="24"/>
      <c r="AP20" s="24"/>
      <c r="AQ20" s="24"/>
      <c r="AR20" s="24">
        <v>1</v>
      </c>
      <c r="AS20" s="24"/>
      <c r="AT20" s="24">
        <f t="shared" si="15"/>
        <v>0</v>
      </c>
      <c r="AU20" s="26">
        <f t="shared" si="10"/>
        <v>0</v>
      </c>
    </row>
    <row r="21" spans="1:47">
      <c r="A21" s="24">
        <v>17</v>
      </c>
      <c r="B21" s="21" t="s">
        <v>186</v>
      </c>
      <c r="C21" s="21" t="s">
        <v>313</v>
      </c>
      <c r="D21" s="28">
        <v>26</v>
      </c>
      <c r="E21" s="24">
        <f t="shared" si="11"/>
        <v>26</v>
      </c>
      <c r="F21" s="24"/>
      <c r="G21" s="24">
        <f t="shared" si="0"/>
        <v>0</v>
      </c>
      <c r="H21" s="24">
        <v>20</v>
      </c>
      <c r="I21" s="24"/>
      <c r="J21" s="24">
        <f t="shared" si="1"/>
        <v>0</v>
      </c>
      <c r="K21" s="26">
        <v>80</v>
      </c>
      <c r="L21" s="24"/>
      <c r="M21" s="24">
        <f t="shared" si="2"/>
        <v>0</v>
      </c>
      <c r="N21" s="26">
        <f t="shared" si="12"/>
        <v>24</v>
      </c>
      <c r="O21" s="24"/>
      <c r="P21" s="24">
        <f t="shared" si="3"/>
        <v>0</v>
      </c>
      <c r="Q21" s="26">
        <v>60</v>
      </c>
      <c r="R21" s="24"/>
      <c r="S21" s="24">
        <f t="shared" si="4"/>
        <v>0</v>
      </c>
      <c r="T21" s="26">
        <f t="shared" si="13"/>
        <v>80</v>
      </c>
      <c r="U21" s="24"/>
      <c r="V21" s="24">
        <f t="shared" si="5"/>
        <v>0</v>
      </c>
      <c r="W21" s="24">
        <v>5</v>
      </c>
      <c r="X21" s="24"/>
      <c r="Y21" s="24">
        <f t="shared" si="6"/>
        <v>0</v>
      </c>
      <c r="Z21" s="24">
        <f t="shared" si="14"/>
        <v>5</v>
      </c>
      <c r="AA21" s="24"/>
      <c r="AB21" s="24">
        <f t="shared" si="7"/>
        <v>0</v>
      </c>
      <c r="AC21" s="24">
        <v>0</v>
      </c>
      <c r="AD21" s="24">
        <v>130</v>
      </c>
      <c r="AE21" s="24">
        <f t="shared" si="8"/>
        <v>0</v>
      </c>
      <c r="AF21" s="24">
        <v>15</v>
      </c>
      <c r="AG21" s="24"/>
      <c r="AH21" s="24">
        <f t="shared" si="9"/>
        <v>0</v>
      </c>
      <c r="AI21" s="24"/>
      <c r="AJ21" s="24"/>
      <c r="AK21" s="24"/>
      <c r="AL21" s="24"/>
      <c r="AM21" s="24"/>
      <c r="AN21" s="24"/>
      <c r="AO21" s="24"/>
      <c r="AP21" s="24"/>
      <c r="AQ21" s="24"/>
      <c r="AR21" s="24">
        <v>1</v>
      </c>
      <c r="AS21" s="24"/>
      <c r="AT21" s="24">
        <f t="shared" si="15"/>
        <v>0</v>
      </c>
      <c r="AU21" s="26">
        <f t="shared" si="10"/>
        <v>0</v>
      </c>
    </row>
    <row r="22" spans="1:47">
      <c r="A22" s="24">
        <v>18</v>
      </c>
      <c r="B22" s="21" t="s">
        <v>36</v>
      </c>
      <c r="C22" s="21" t="s">
        <v>311</v>
      </c>
      <c r="D22" s="28">
        <v>434.12</v>
      </c>
      <c r="E22" s="24">
        <f t="shared" si="11"/>
        <v>434.12</v>
      </c>
      <c r="F22" s="24"/>
      <c r="G22" s="24">
        <f t="shared" si="0"/>
        <v>0</v>
      </c>
      <c r="H22" s="24">
        <v>50</v>
      </c>
      <c r="I22" s="24"/>
      <c r="J22" s="24">
        <f t="shared" si="1"/>
        <v>0</v>
      </c>
      <c r="K22" s="26">
        <v>160</v>
      </c>
      <c r="L22" s="24"/>
      <c r="M22" s="24">
        <f t="shared" si="2"/>
        <v>0</v>
      </c>
      <c r="N22" s="26">
        <f t="shared" si="12"/>
        <v>48</v>
      </c>
      <c r="O22" s="24"/>
      <c r="P22" s="24">
        <f t="shared" si="3"/>
        <v>0</v>
      </c>
      <c r="Q22" s="26">
        <v>120</v>
      </c>
      <c r="R22" s="24"/>
      <c r="S22" s="24">
        <f t="shared" si="4"/>
        <v>0</v>
      </c>
      <c r="T22" s="26">
        <f t="shared" si="13"/>
        <v>160</v>
      </c>
      <c r="U22" s="24"/>
      <c r="V22" s="24">
        <f t="shared" si="5"/>
        <v>0</v>
      </c>
      <c r="W22" s="24">
        <v>95</v>
      </c>
      <c r="X22" s="24"/>
      <c r="Y22" s="24">
        <f t="shared" si="6"/>
        <v>0</v>
      </c>
      <c r="Z22" s="24">
        <f t="shared" si="14"/>
        <v>95</v>
      </c>
      <c r="AA22" s="24"/>
      <c r="AB22" s="24">
        <f t="shared" si="7"/>
        <v>0</v>
      </c>
      <c r="AC22" s="24">
        <v>0</v>
      </c>
      <c r="AD22" s="24">
        <v>130</v>
      </c>
      <c r="AE22" s="24">
        <f t="shared" si="8"/>
        <v>0</v>
      </c>
      <c r="AF22" s="24">
        <v>231</v>
      </c>
      <c r="AG22" s="24"/>
      <c r="AH22" s="24">
        <f t="shared" si="9"/>
        <v>0</v>
      </c>
      <c r="AI22" s="24"/>
      <c r="AJ22" s="24"/>
      <c r="AK22" s="24"/>
      <c r="AL22" s="24"/>
      <c r="AM22" s="24"/>
      <c r="AN22" s="24"/>
      <c r="AO22" s="24"/>
      <c r="AP22" s="24"/>
      <c r="AQ22" s="24"/>
      <c r="AR22" s="24">
        <v>1</v>
      </c>
      <c r="AS22" s="24"/>
      <c r="AT22" s="24">
        <f t="shared" si="15"/>
        <v>0</v>
      </c>
      <c r="AU22" s="26">
        <f t="shared" si="10"/>
        <v>0</v>
      </c>
    </row>
    <row r="23" spans="1:47">
      <c r="A23" s="24">
        <v>19</v>
      </c>
      <c r="B23" s="21" t="s">
        <v>190</v>
      </c>
      <c r="C23" s="21" t="s">
        <v>315</v>
      </c>
      <c r="D23" s="28">
        <v>20</v>
      </c>
      <c r="E23" s="24">
        <f t="shared" si="11"/>
        <v>20</v>
      </c>
      <c r="F23" s="24"/>
      <c r="G23" s="24">
        <f t="shared" si="0"/>
        <v>0</v>
      </c>
      <c r="H23" s="24">
        <v>15</v>
      </c>
      <c r="I23" s="24"/>
      <c r="J23" s="24">
        <f t="shared" si="1"/>
        <v>0</v>
      </c>
      <c r="K23" s="26">
        <v>60</v>
      </c>
      <c r="L23" s="24"/>
      <c r="M23" s="24">
        <f t="shared" si="2"/>
        <v>0</v>
      </c>
      <c r="N23" s="26">
        <f t="shared" si="12"/>
        <v>18</v>
      </c>
      <c r="O23" s="24"/>
      <c r="P23" s="24">
        <f t="shared" si="3"/>
        <v>0</v>
      </c>
      <c r="Q23" s="26">
        <v>60</v>
      </c>
      <c r="R23" s="24"/>
      <c r="S23" s="24">
        <f t="shared" si="4"/>
        <v>0</v>
      </c>
      <c r="T23" s="26">
        <f t="shared" si="13"/>
        <v>60</v>
      </c>
      <c r="U23" s="24"/>
      <c r="V23" s="24">
        <f t="shared" si="5"/>
        <v>0</v>
      </c>
      <c r="W23" s="24">
        <v>5</v>
      </c>
      <c r="X23" s="24"/>
      <c r="Y23" s="24">
        <f t="shared" si="6"/>
        <v>0</v>
      </c>
      <c r="Z23" s="24">
        <f t="shared" si="14"/>
        <v>5</v>
      </c>
      <c r="AA23" s="24"/>
      <c r="AB23" s="24">
        <f t="shared" si="7"/>
        <v>0</v>
      </c>
      <c r="AC23" s="24">
        <v>0</v>
      </c>
      <c r="AD23" s="24">
        <v>130</v>
      </c>
      <c r="AE23" s="24">
        <f t="shared" si="8"/>
        <v>0</v>
      </c>
      <c r="AF23" s="24">
        <v>15</v>
      </c>
      <c r="AG23" s="24"/>
      <c r="AH23" s="24">
        <f t="shared" si="9"/>
        <v>0</v>
      </c>
      <c r="AI23" s="29"/>
      <c r="AJ23" s="29"/>
      <c r="AK23" s="29"/>
      <c r="AL23" s="29"/>
      <c r="AM23" s="29"/>
      <c r="AN23" s="29"/>
      <c r="AO23" s="29"/>
      <c r="AP23" s="29"/>
      <c r="AQ23" s="29"/>
      <c r="AR23" s="24">
        <v>1</v>
      </c>
      <c r="AS23" s="24"/>
      <c r="AT23" s="24">
        <f t="shared" si="15"/>
        <v>0</v>
      </c>
      <c r="AU23" s="26">
        <f t="shared" si="10"/>
        <v>0</v>
      </c>
    </row>
    <row r="24" spans="1:47">
      <c r="A24" s="24">
        <v>20</v>
      </c>
      <c r="B24" s="21" t="s">
        <v>191</v>
      </c>
      <c r="C24" s="21" t="s">
        <v>313</v>
      </c>
      <c r="D24" s="28">
        <v>26</v>
      </c>
      <c r="E24" s="24">
        <f t="shared" si="11"/>
        <v>26</v>
      </c>
      <c r="F24" s="24"/>
      <c r="G24" s="24">
        <f t="shared" si="0"/>
        <v>0</v>
      </c>
      <c r="H24" s="24">
        <v>20</v>
      </c>
      <c r="I24" s="24"/>
      <c r="J24" s="24">
        <f t="shared" si="1"/>
        <v>0</v>
      </c>
      <c r="K24" s="26">
        <v>80</v>
      </c>
      <c r="L24" s="24"/>
      <c r="M24" s="24">
        <f t="shared" si="2"/>
        <v>0</v>
      </c>
      <c r="N24" s="26">
        <f t="shared" si="12"/>
        <v>24</v>
      </c>
      <c r="O24" s="24"/>
      <c r="P24" s="24">
        <f t="shared" si="3"/>
        <v>0</v>
      </c>
      <c r="Q24" s="26">
        <v>60</v>
      </c>
      <c r="R24" s="24"/>
      <c r="S24" s="24">
        <f t="shared" si="4"/>
        <v>0</v>
      </c>
      <c r="T24" s="26">
        <f t="shared" si="13"/>
        <v>80</v>
      </c>
      <c r="U24" s="24"/>
      <c r="V24" s="24">
        <f t="shared" si="5"/>
        <v>0</v>
      </c>
      <c r="W24" s="24">
        <v>5</v>
      </c>
      <c r="X24" s="24"/>
      <c r="Y24" s="24">
        <f t="shared" si="6"/>
        <v>0</v>
      </c>
      <c r="Z24" s="24">
        <f t="shared" si="14"/>
        <v>5</v>
      </c>
      <c r="AA24" s="24"/>
      <c r="AB24" s="24">
        <f t="shared" si="7"/>
        <v>0</v>
      </c>
      <c r="AC24" s="24">
        <v>0</v>
      </c>
      <c r="AD24" s="24">
        <v>130</v>
      </c>
      <c r="AE24" s="24">
        <f t="shared" si="8"/>
        <v>0</v>
      </c>
      <c r="AF24" s="24">
        <v>15</v>
      </c>
      <c r="AG24" s="24"/>
      <c r="AH24" s="24">
        <f t="shared" si="9"/>
        <v>0</v>
      </c>
      <c r="AI24" s="29"/>
      <c r="AJ24" s="29"/>
      <c r="AK24" s="29"/>
      <c r="AL24" s="29"/>
      <c r="AM24" s="29"/>
      <c r="AN24" s="29"/>
      <c r="AO24" s="29"/>
      <c r="AP24" s="29"/>
      <c r="AQ24" s="29"/>
      <c r="AR24" s="24">
        <v>1</v>
      </c>
      <c r="AS24" s="24"/>
      <c r="AT24" s="24">
        <f t="shared" si="15"/>
        <v>0</v>
      </c>
      <c r="AU24" s="26">
        <f t="shared" si="10"/>
        <v>0</v>
      </c>
    </row>
    <row r="25" spans="1:47">
      <c r="A25" s="24">
        <v>21</v>
      </c>
      <c r="B25" s="21" t="s">
        <v>192</v>
      </c>
      <c r="C25" s="21" t="s">
        <v>313</v>
      </c>
      <c r="D25" s="28">
        <v>26</v>
      </c>
      <c r="E25" s="24">
        <f t="shared" si="11"/>
        <v>26</v>
      </c>
      <c r="F25" s="24"/>
      <c r="G25" s="24">
        <f t="shared" si="0"/>
        <v>0</v>
      </c>
      <c r="H25" s="24">
        <v>20</v>
      </c>
      <c r="I25" s="24"/>
      <c r="J25" s="24">
        <f t="shared" si="1"/>
        <v>0</v>
      </c>
      <c r="K25" s="26">
        <v>80</v>
      </c>
      <c r="L25" s="24"/>
      <c r="M25" s="24">
        <f t="shared" si="2"/>
        <v>0</v>
      </c>
      <c r="N25" s="26">
        <f t="shared" si="12"/>
        <v>24</v>
      </c>
      <c r="O25" s="24"/>
      <c r="P25" s="24">
        <f t="shared" si="3"/>
        <v>0</v>
      </c>
      <c r="Q25" s="26">
        <v>60</v>
      </c>
      <c r="R25" s="24"/>
      <c r="S25" s="24">
        <f t="shared" si="4"/>
        <v>0</v>
      </c>
      <c r="T25" s="26">
        <f t="shared" si="13"/>
        <v>80</v>
      </c>
      <c r="U25" s="24"/>
      <c r="V25" s="24">
        <f t="shared" si="5"/>
        <v>0</v>
      </c>
      <c r="W25" s="24">
        <v>5</v>
      </c>
      <c r="X25" s="24"/>
      <c r="Y25" s="24">
        <f t="shared" si="6"/>
        <v>0</v>
      </c>
      <c r="Z25" s="24">
        <f t="shared" si="14"/>
        <v>5</v>
      </c>
      <c r="AA25" s="24"/>
      <c r="AB25" s="24">
        <f t="shared" si="7"/>
        <v>0</v>
      </c>
      <c r="AC25" s="24">
        <v>0</v>
      </c>
      <c r="AD25" s="24">
        <v>130</v>
      </c>
      <c r="AE25" s="24">
        <f t="shared" si="8"/>
        <v>0</v>
      </c>
      <c r="AF25" s="24">
        <v>15</v>
      </c>
      <c r="AG25" s="24"/>
      <c r="AH25" s="24">
        <f t="shared" si="9"/>
        <v>0</v>
      </c>
      <c r="AI25" s="29"/>
      <c r="AJ25" s="29"/>
      <c r="AK25" s="29"/>
      <c r="AL25" s="29"/>
      <c r="AM25" s="29"/>
      <c r="AN25" s="29"/>
      <c r="AO25" s="29"/>
      <c r="AP25" s="29"/>
      <c r="AQ25" s="29"/>
      <c r="AR25" s="24">
        <v>1</v>
      </c>
      <c r="AS25" s="24"/>
      <c r="AT25" s="24">
        <f t="shared" si="15"/>
        <v>0</v>
      </c>
      <c r="AU25" s="26">
        <f t="shared" si="10"/>
        <v>0</v>
      </c>
    </row>
    <row r="26" spans="1:47">
      <c r="A26" s="24">
        <v>22</v>
      </c>
      <c r="B26" s="33" t="s">
        <v>43</v>
      </c>
      <c r="C26" s="21" t="s">
        <v>311</v>
      </c>
      <c r="D26" s="28">
        <f>333.5+120+430</f>
        <v>883.5</v>
      </c>
      <c r="E26" s="24">
        <f t="shared" si="11"/>
        <v>883.5</v>
      </c>
      <c r="F26" s="24"/>
      <c r="G26" s="24">
        <f t="shared" si="0"/>
        <v>0</v>
      </c>
      <c r="H26" s="24">
        <v>50</v>
      </c>
      <c r="I26" s="24"/>
      <c r="J26" s="24">
        <f t="shared" si="1"/>
        <v>0</v>
      </c>
      <c r="K26" s="26">
        <v>160</v>
      </c>
      <c r="L26" s="24"/>
      <c r="M26" s="24">
        <f t="shared" si="2"/>
        <v>0</v>
      </c>
      <c r="N26" s="26">
        <f t="shared" si="12"/>
        <v>48</v>
      </c>
      <c r="O26" s="24"/>
      <c r="P26" s="24">
        <f t="shared" si="3"/>
        <v>0</v>
      </c>
      <c r="Q26" s="26">
        <v>120</v>
      </c>
      <c r="R26" s="24"/>
      <c r="S26" s="24">
        <f t="shared" si="4"/>
        <v>0</v>
      </c>
      <c r="T26" s="26">
        <f t="shared" si="13"/>
        <v>160</v>
      </c>
      <c r="U26" s="24"/>
      <c r="V26" s="24">
        <f t="shared" si="5"/>
        <v>0</v>
      </c>
      <c r="W26" s="24">
        <v>195</v>
      </c>
      <c r="X26" s="24"/>
      <c r="Y26" s="24">
        <f t="shared" si="6"/>
        <v>0</v>
      </c>
      <c r="Z26" s="24">
        <f t="shared" si="14"/>
        <v>195</v>
      </c>
      <c r="AA26" s="24"/>
      <c r="AB26" s="24">
        <f t="shared" si="7"/>
        <v>0</v>
      </c>
      <c r="AC26" s="24">
        <v>0</v>
      </c>
      <c r="AD26" s="24">
        <v>130</v>
      </c>
      <c r="AE26" s="24">
        <f t="shared" si="8"/>
        <v>0</v>
      </c>
      <c r="AF26" s="24">
        <v>471</v>
      </c>
      <c r="AG26" s="24"/>
      <c r="AH26" s="24">
        <f t="shared" si="9"/>
        <v>0</v>
      </c>
      <c r="AI26" s="29"/>
      <c r="AJ26" s="29"/>
      <c r="AK26" s="29"/>
      <c r="AL26" s="29"/>
      <c r="AM26" s="29"/>
      <c r="AN26" s="29"/>
      <c r="AO26" s="29"/>
      <c r="AP26" s="29"/>
      <c r="AQ26" s="29"/>
      <c r="AR26" s="24">
        <v>1</v>
      </c>
      <c r="AS26" s="24"/>
      <c r="AT26" s="24">
        <f t="shared" si="15"/>
        <v>0</v>
      </c>
      <c r="AU26" s="26">
        <f t="shared" si="10"/>
        <v>0</v>
      </c>
    </row>
    <row r="27" spans="1:47">
      <c r="A27" s="24">
        <v>23</v>
      </c>
      <c r="B27" s="21" t="s">
        <v>203</v>
      </c>
      <c r="C27" s="21" t="s">
        <v>311</v>
      </c>
      <c r="D27" s="28">
        <v>229.8</v>
      </c>
      <c r="E27" s="24">
        <f t="shared" si="11"/>
        <v>229.8</v>
      </c>
      <c r="F27" s="24"/>
      <c r="G27" s="24">
        <f t="shared" si="0"/>
        <v>0</v>
      </c>
      <c r="H27" s="24">
        <v>50</v>
      </c>
      <c r="I27" s="24"/>
      <c r="J27" s="24">
        <f t="shared" si="1"/>
        <v>0</v>
      </c>
      <c r="K27" s="26">
        <v>160</v>
      </c>
      <c r="L27" s="24"/>
      <c r="M27" s="24">
        <f t="shared" si="2"/>
        <v>0</v>
      </c>
      <c r="N27" s="26">
        <f t="shared" si="12"/>
        <v>48</v>
      </c>
      <c r="O27" s="24"/>
      <c r="P27" s="24">
        <f t="shared" si="3"/>
        <v>0</v>
      </c>
      <c r="Q27" s="26">
        <v>120</v>
      </c>
      <c r="R27" s="24"/>
      <c r="S27" s="24">
        <f t="shared" si="4"/>
        <v>0</v>
      </c>
      <c r="T27" s="26">
        <f t="shared" si="13"/>
        <v>160</v>
      </c>
      <c r="U27" s="24"/>
      <c r="V27" s="24">
        <f t="shared" si="5"/>
        <v>0</v>
      </c>
      <c r="W27" s="24">
        <v>45</v>
      </c>
      <c r="X27" s="24"/>
      <c r="Y27" s="24">
        <f t="shared" si="6"/>
        <v>0</v>
      </c>
      <c r="Z27" s="24">
        <f t="shared" si="14"/>
        <v>45</v>
      </c>
      <c r="AA27" s="24"/>
      <c r="AB27" s="24">
        <f t="shared" si="7"/>
        <v>0</v>
      </c>
      <c r="AC27" s="24">
        <v>0</v>
      </c>
      <c r="AD27" s="24">
        <v>130</v>
      </c>
      <c r="AE27" s="24">
        <f t="shared" si="8"/>
        <v>0</v>
      </c>
      <c r="AF27" s="24">
        <v>111</v>
      </c>
      <c r="AG27" s="24"/>
      <c r="AH27" s="24">
        <f t="shared" si="9"/>
        <v>0</v>
      </c>
      <c r="AI27" s="29"/>
      <c r="AJ27" s="29"/>
      <c r="AK27" s="29"/>
      <c r="AL27" s="29"/>
      <c r="AM27" s="29"/>
      <c r="AN27" s="29"/>
      <c r="AO27" s="29"/>
      <c r="AP27" s="29"/>
      <c r="AQ27" s="29"/>
      <c r="AR27" s="24">
        <v>1</v>
      </c>
      <c r="AS27" s="24"/>
      <c r="AT27" s="24">
        <f t="shared" si="15"/>
        <v>0</v>
      </c>
      <c r="AU27" s="26">
        <f t="shared" si="10"/>
        <v>0</v>
      </c>
    </row>
    <row r="28" spans="1:47">
      <c r="A28" s="24">
        <v>24</v>
      </c>
      <c r="B28" s="35" t="s">
        <v>49</v>
      </c>
      <c r="C28" s="21" t="s">
        <v>311</v>
      </c>
      <c r="D28" s="28">
        <v>156.12</v>
      </c>
      <c r="E28" s="24">
        <f t="shared" si="11"/>
        <v>156.12</v>
      </c>
      <c r="F28" s="24"/>
      <c r="G28" s="24">
        <f t="shared" si="0"/>
        <v>0</v>
      </c>
      <c r="H28" s="24">
        <v>50</v>
      </c>
      <c r="I28" s="24"/>
      <c r="J28" s="24">
        <f t="shared" si="1"/>
        <v>0</v>
      </c>
      <c r="K28" s="26">
        <v>160</v>
      </c>
      <c r="L28" s="24"/>
      <c r="M28" s="24">
        <f t="shared" si="2"/>
        <v>0</v>
      </c>
      <c r="N28" s="26">
        <f t="shared" si="12"/>
        <v>48</v>
      </c>
      <c r="O28" s="24"/>
      <c r="P28" s="24">
        <f t="shared" si="3"/>
        <v>0</v>
      </c>
      <c r="Q28" s="26">
        <v>120</v>
      </c>
      <c r="R28" s="24"/>
      <c r="S28" s="24">
        <f t="shared" si="4"/>
        <v>0</v>
      </c>
      <c r="T28" s="26">
        <f t="shared" si="13"/>
        <v>160</v>
      </c>
      <c r="U28" s="24"/>
      <c r="V28" s="24">
        <f t="shared" si="5"/>
        <v>0</v>
      </c>
      <c r="W28" s="24">
        <v>25</v>
      </c>
      <c r="X28" s="24"/>
      <c r="Y28" s="24">
        <f t="shared" si="6"/>
        <v>0</v>
      </c>
      <c r="Z28" s="24">
        <f t="shared" si="14"/>
        <v>25</v>
      </c>
      <c r="AA28" s="24"/>
      <c r="AB28" s="24">
        <f t="shared" si="7"/>
        <v>0</v>
      </c>
      <c r="AC28" s="24">
        <v>0</v>
      </c>
      <c r="AD28" s="24">
        <v>130</v>
      </c>
      <c r="AE28" s="24">
        <f t="shared" si="8"/>
        <v>0</v>
      </c>
      <c r="AF28" s="24">
        <v>63</v>
      </c>
      <c r="AG28" s="24"/>
      <c r="AH28" s="24">
        <f t="shared" si="9"/>
        <v>0</v>
      </c>
      <c r="AI28" s="29"/>
      <c r="AJ28" s="29"/>
      <c r="AK28" s="29"/>
      <c r="AL28" s="29"/>
      <c r="AM28" s="29"/>
      <c r="AN28" s="29"/>
      <c r="AO28" s="29"/>
      <c r="AP28" s="29"/>
      <c r="AQ28" s="29"/>
      <c r="AR28" s="24">
        <v>1</v>
      </c>
      <c r="AS28" s="24"/>
      <c r="AT28" s="24">
        <f t="shared" si="15"/>
        <v>0</v>
      </c>
      <c r="AU28" s="26">
        <f t="shared" si="10"/>
        <v>0</v>
      </c>
    </row>
    <row r="29" spans="1:47">
      <c r="A29" s="24">
        <v>25</v>
      </c>
      <c r="B29" s="103" t="s">
        <v>53</v>
      </c>
      <c r="C29" s="21" t="s">
        <v>311</v>
      </c>
      <c r="D29" s="67">
        <v>490.22</v>
      </c>
      <c r="E29" s="24">
        <f t="shared" si="11"/>
        <v>490.22</v>
      </c>
      <c r="F29" s="24"/>
      <c r="G29" s="24">
        <f t="shared" si="0"/>
        <v>0</v>
      </c>
      <c r="H29" s="24">
        <v>50</v>
      </c>
      <c r="I29" s="24"/>
      <c r="J29" s="24">
        <f t="shared" si="1"/>
        <v>0</v>
      </c>
      <c r="K29" s="26">
        <v>160</v>
      </c>
      <c r="L29" s="24"/>
      <c r="M29" s="24">
        <f t="shared" si="2"/>
        <v>0</v>
      </c>
      <c r="N29" s="26">
        <f t="shared" si="12"/>
        <v>48</v>
      </c>
      <c r="O29" s="24"/>
      <c r="P29" s="24">
        <f t="shared" si="3"/>
        <v>0</v>
      </c>
      <c r="Q29" s="26">
        <v>120</v>
      </c>
      <c r="R29" s="24"/>
      <c r="S29" s="24">
        <f t="shared" si="4"/>
        <v>0</v>
      </c>
      <c r="T29" s="26">
        <f t="shared" si="13"/>
        <v>160</v>
      </c>
      <c r="U29" s="24"/>
      <c r="V29" s="24">
        <f t="shared" si="5"/>
        <v>0</v>
      </c>
      <c r="W29" s="24">
        <v>75</v>
      </c>
      <c r="X29" s="24"/>
      <c r="Y29" s="24">
        <f t="shared" si="6"/>
        <v>0</v>
      </c>
      <c r="Z29" s="24">
        <f t="shared" si="14"/>
        <v>75</v>
      </c>
      <c r="AA29" s="24"/>
      <c r="AB29" s="24">
        <f t="shared" si="7"/>
        <v>0</v>
      </c>
      <c r="AC29" s="24">
        <v>0</v>
      </c>
      <c r="AD29" s="24">
        <v>130</v>
      </c>
      <c r="AE29" s="24">
        <f t="shared" si="8"/>
        <v>0</v>
      </c>
      <c r="AF29" s="24">
        <v>183</v>
      </c>
      <c r="AG29" s="24"/>
      <c r="AH29" s="24">
        <f t="shared" si="9"/>
        <v>0</v>
      </c>
      <c r="AI29" s="29"/>
      <c r="AJ29" s="29"/>
      <c r="AK29" s="29"/>
      <c r="AL29" s="29"/>
      <c r="AM29" s="29"/>
      <c r="AN29" s="29"/>
      <c r="AO29" s="29"/>
      <c r="AP29" s="29"/>
      <c r="AQ29" s="29"/>
      <c r="AR29" s="24">
        <v>1</v>
      </c>
      <c r="AS29" s="24"/>
      <c r="AT29" s="24">
        <f t="shared" si="15"/>
        <v>0</v>
      </c>
      <c r="AU29" s="26">
        <f t="shared" si="10"/>
        <v>0</v>
      </c>
    </row>
    <row r="30" spans="1:47">
      <c r="A30" s="24">
        <v>26</v>
      </c>
      <c r="B30" s="21" t="s">
        <v>65</v>
      </c>
      <c r="C30" s="21" t="s">
        <v>311</v>
      </c>
      <c r="D30" s="61">
        <v>344.84</v>
      </c>
      <c r="E30" s="24">
        <f t="shared" si="11"/>
        <v>344.84</v>
      </c>
      <c r="F30" s="24"/>
      <c r="G30" s="24">
        <f t="shared" si="0"/>
        <v>0</v>
      </c>
      <c r="H30" s="24">
        <v>50</v>
      </c>
      <c r="I30" s="24"/>
      <c r="J30" s="24">
        <f t="shared" si="1"/>
        <v>0</v>
      </c>
      <c r="K30" s="26">
        <v>160</v>
      </c>
      <c r="L30" s="24"/>
      <c r="M30" s="24">
        <f t="shared" si="2"/>
        <v>0</v>
      </c>
      <c r="N30" s="26">
        <f t="shared" si="12"/>
        <v>48</v>
      </c>
      <c r="O30" s="24"/>
      <c r="P30" s="24">
        <f t="shared" si="3"/>
        <v>0</v>
      </c>
      <c r="Q30" s="26">
        <v>120</v>
      </c>
      <c r="R30" s="24"/>
      <c r="S30" s="24">
        <f t="shared" si="4"/>
        <v>0</v>
      </c>
      <c r="T30" s="26">
        <f t="shared" si="13"/>
        <v>160</v>
      </c>
      <c r="U30" s="24"/>
      <c r="V30" s="24">
        <f t="shared" si="5"/>
        <v>0</v>
      </c>
      <c r="W30" s="24">
        <v>85</v>
      </c>
      <c r="X30" s="24"/>
      <c r="Y30" s="24">
        <f t="shared" si="6"/>
        <v>0</v>
      </c>
      <c r="Z30" s="24">
        <f t="shared" si="14"/>
        <v>85</v>
      </c>
      <c r="AA30" s="24"/>
      <c r="AB30" s="24">
        <f t="shared" si="7"/>
        <v>0</v>
      </c>
      <c r="AC30" s="24">
        <v>0</v>
      </c>
      <c r="AD30" s="24">
        <v>130</v>
      </c>
      <c r="AE30" s="24">
        <f t="shared" si="8"/>
        <v>0</v>
      </c>
      <c r="AF30" s="24">
        <v>207</v>
      </c>
      <c r="AG30" s="24"/>
      <c r="AH30" s="24">
        <f t="shared" si="9"/>
        <v>0</v>
      </c>
      <c r="AI30" s="29"/>
      <c r="AJ30" s="29"/>
      <c r="AK30" s="29"/>
      <c r="AL30" s="29"/>
      <c r="AM30" s="29"/>
      <c r="AN30" s="29"/>
      <c r="AO30" s="29"/>
      <c r="AP30" s="29"/>
      <c r="AQ30" s="29"/>
      <c r="AR30" s="24">
        <v>1</v>
      </c>
      <c r="AS30" s="24"/>
      <c r="AT30" s="24">
        <f t="shared" si="15"/>
        <v>0</v>
      </c>
      <c r="AU30" s="26">
        <f t="shared" si="10"/>
        <v>0</v>
      </c>
    </row>
    <row r="31" spans="1:47">
      <c r="A31" s="24">
        <v>27</v>
      </c>
      <c r="B31" s="21" t="s">
        <v>79</v>
      </c>
      <c r="C31" s="21" t="s">
        <v>311</v>
      </c>
      <c r="D31" s="28">
        <v>304.5</v>
      </c>
      <c r="E31" s="24">
        <f t="shared" si="11"/>
        <v>304.5</v>
      </c>
      <c r="F31" s="24"/>
      <c r="G31" s="24">
        <f t="shared" si="0"/>
        <v>0</v>
      </c>
      <c r="H31" s="24">
        <v>50</v>
      </c>
      <c r="I31" s="24"/>
      <c r="J31" s="24">
        <f t="shared" si="1"/>
        <v>0</v>
      </c>
      <c r="K31" s="26">
        <v>160</v>
      </c>
      <c r="L31" s="24"/>
      <c r="M31" s="24">
        <f t="shared" si="2"/>
        <v>0</v>
      </c>
      <c r="N31" s="26">
        <f t="shared" si="12"/>
        <v>48</v>
      </c>
      <c r="O31" s="24"/>
      <c r="P31" s="24">
        <f t="shared" si="3"/>
        <v>0</v>
      </c>
      <c r="Q31" s="26">
        <v>120</v>
      </c>
      <c r="R31" s="24"/>
      <c r="S31" s="24">
        <f t="shared" si="4"/>
        <v>0</v>
      </c>
      <c r="T31" s="26">
        <f t="shared" si="13"/>
        <v>160</v>
      </c>
      <c r="U31" s="24"/>
      <c r="V31" s="24">
        <f t="shared" si="5"/>
        <v>0</v>
      </c>
      <c r="W31" s="24">
        <v>60</v>
      </c>
      <c r="X31" s="24"/>
      <c r="Y31" s="24">
        <f t="shared" si="6"/>
        <v>0</v>
      </c>
      <c r="Z31" s="24">
        <f t="shared" si="14"/>
        <v>60</v>
      </c>
      <c r="AA31" s="24"/>
      <c r="AB31" s="24">
        <f t="shared" si="7"/>
        <v>0</v>
      </c>
      <c r="AC31" s="24">
        <v>0</v>
      </c>
      <c r="AD31" s="24">
        <v>130</v>
      </c>
      <c r="AE31" s="24">
        <f t="shared" si="8"/>
        <v>0</v>
      </c>
      <c r="AF31" s="24">
        <v>147</v>
      </c>
      <c r="AG31" s="24"/>
      <c r="AH31" s="24">
        <f t="shared" si="9"/>
        <v>0</v>
      </c>
      <c r="AI31" s="29"/>
      <c r="AJ31" s="29"/>
      <c r="AK31" s="29"/>
      <c r="AL31" s="29"/>
      <c r="AM31" s="29"/>
      <c r="AN31" s="29"/>
      <c r="AO31" s="29"/>
      <c r="AP31" s="29"/>
      <c r="AQ31" s="29"/>
      <c r="AR31" s="24">
        <v>1</v>
      </c>
      <c r="AS31" s="24"/>
      <c r="AT31" s="24">
        <f t="shared" si="15"/>
        <v>0</v>
      </c>
      <c r="AU31" s="26">
        <f t="shared" si="10"/>
        <v>0</v>
      </c>
    </row>
    <row r="32" spans="1:47">
      <c r="A32" s="24">
        <v>28</v>
      </c>
      <c r="B32" s="103" t="s">
        <v>325</v>
      </c>
      <c r="C32" s="21" t="s">
        <v>311</v>
      </c>
      <c r="D32" s="28">
        <v>266.88</v>
      </c>
      <c r="E32" s="24">
        <f t="shared" si="11"/>
        <v>266.88</v>
      </c>
      <c r="F32" s="24"/>
      <c r="G32" s="104">
        <f t="shared" si="0"/>
        <v>0</v>
      </c>
      <c r="H32" s="24">
        <v>50</v>
      </c>
      <c r="I32" s="24"/>
      <c r="J32" s="104">
        <f t="shared" si="1"/>
        <v>0</v>
      </c>
      <c r="K32" s="26">
        <v>160</v>
      </c>
      <c r="L32" s="24"/>
      <c r="M32" s="104">
        <f t="shared" si="2"/>
        <v>0</v>
      </c>
      <c r="N32" s="26">
        <f t="shared" si="12"/>
        <v>48</v>
      </c>
      <c r="O32" s="24"/>
      <c r="P32" s="104">
        <f t="shared" si="3"/>
        <v>0</v>
      </c>
      <c r="Q32" s="26">
        <v>120</v>
      </c>
      <c r="R32" s="24"/>
      <c r="S32" s="104">
        <f t="shared" si="4"/>
        <v>0</v>
      </c>
      <c r="T32" s="26">
        <f t="shared" si="13"/>
        <v>160</v>
      </c>
      <c r="U32" s="24"/>
      <c r="V32" s="104">
        <f t="shared" si="5"/>
        <v>0</v>
      </c>
      <c r="W32" s="24">
        <v>45</v>
      </c>
      <c r="X32" s="24"/>
      <c r="Y32" s="104">
        <f t="shared" si="6"/>
        <v>0</v>
      </c>
      <c r="Z32" s="24">
        <f t="shared" si="14"/>
        <v>45</v>
      </c>
      <c r="AA32" s="24"/>
      <c r="AB32" s="104">
        <f t="shared" si="7"/>
        <v>0</v>
      </c>
      <c r="AC32" s="24">
        <v>0</v>
      </c>
      <c r="AD32" s="24">
        <v>130</v>
      </c>
      <c r="AE32" s="24">
        <f t="shared" si="8"/>
        <v>0</v>
      </c>
      <c r="AF32" s="24">
        <v>111</v>
      </c>
      <c r="AG32" s="24"/>
      <c r="AH32" s="104">
        <f t="shared" si="9"/>
        <v>0</v>
      </c>
      <c r="AI32" s="24"/>
      <c r="AJ32" s="24"/>
      <c r="AK32" s="24"/>
      <c r="AL32" s="24"/>
      <c r="AM32" s="24"/>
      <c r="AN32" s="24"/>
      <c r="AO32" s="24"/>
      <c r="AP32" s="24"/>
      <c r="AQ32" s="24"/>
      <c r="AR32" s="24">
        <v>1</v>
      </c>
      <c r="AS32" s="24"/>
      <c r="AT32" s="104">
        <f t="shared" si="15"/>
        <v>0</v>
      </c>
      <c r="AU32" s="26">
        <f t="shared" si="10"/>
        <v>0</v>
      </c>
    </row>
    <row r="33" spans="1:47">
      <c r="A33" s="24">
        <v>29</v>
      </c>
      <c r="B33" s="21" t="s">
        <v>335</v>
      </c>
      <c r="C33" s="21" t="s">
        <v>313</v>
      </c>
      <c r="D33" s="28">
        <v>49.6</v>
      </c>
      <c r="E33" s="24">
        <f t="shared" si="11"/>
        <v>49.6</v>
      </c>
      <c r="F33" s="24"/>
      <c r="G33" s="24">
        <f t="shared" si="0"/>
        <v>0</v>
      </c>
      <c r="H33" s="24">
        <v>20</v>
      </c>
      <c r="I33" s="24"/>
      <c r="J33" s="24">
        <f t="shared" si="1"/>
        <v>0</v>
      </c>
      <c r="K33" s="26">
        <v>80</v>
      </c>
      <c r="L33" s="24"/>
      <c r="M33" s="24">
        <f t="shared" si="2"/>
        <v>0</v>
      </c>
      <c r="N33" s="26">
        <f t="shared" si="12"/>
        <v>24</v>
      </c>
      <c r="O33" s="24"/>
      <c r="P33" s="24">
        <f t="shared" si="3"/>
        <v>0</v>
      </c>
      <c r="Q33" s="26">
        <v>60</v>
      </c>
      <c r="R33" s="24"/>
      <c r="S33" s="24">
        <f t="shared" si="4"/>
        <v>0</v>
      </c>
      <c r="T33" s="26">
        <f t="shared" si="13"/>
        <v>80</v>
      </c>
      <c r="U33" s="24"/>
      <c r="V33" s="24">
        <f t="shared" si="5"/>
        <v>0</v>
      </c>
      <c r="W33" s="24">
        <v>15</v>
      </c>
      <c r="X33" s="24"/>
      <c r="Y33" s="24">
        <f t="shared" si="6"/>
        <v>0</v>
      </c>
      <c r="Z33" s="24">
        <f t="shared" si="14"/>
        <v>15</v>
      </c>
      <c r="AA33" s="24"/>
      <c r="AB33" s="24">
        <f t="shared" si="7"/>
        <v>0</v>
      </c>
      <c r="AC33" s="24">
        <v>0</v>
      </c>
      <c r="AD33" s="24">
        <v>130</v>
      </c>
      <c r="AE33" s="24">
        <f t="shared" si="8"/>
        <v>0</v>
      </c>
      <c r="AF33" s="24">
        <v>39</v>
      </c>
      <c r="AG33" s="24"/>
      <c r="AH33" s="24">
        <f t="shared" si="9"/>
        <v>0</v>
      </c>
      <c r="AI33" s="29"/>
      <c r="AJ33" s="29"/>
      <c r="AK33" s="29"/>
      <c r="AL33" s="29"/>
      <c r="AM33" s="29"/>
      <c r="AN33" s="29"/>
      <c r="AO33" s="29"/>
      <c r="AP33" s="29"/>
      <c r="AQ33" s="29"/>
      <c r="AR33" s="24">
        <v>1</v>
      </c>
      <c r="AS33" s="24"/>
      <c r="AT33" s="24">
        <f t="shared" si="15"/>
        <v>0</v>
      </c>
      <c r="AU33" s="26">
        <f t="shared" si="10"/>
        <v>0</v>
      </c>
    </row>
    <row r="34" spans="1:47">
      <c r="G34" s="105">
        <f>SUM(G5:G33)</f>
        <v>0</v>
      </c>
      <c r="H34" s="106"/>
      <c r="I34" s="106"/>
      <c r="J34" s="107">
        <f>SUM(J5:J33)</f>
        <v>0</v>
      </c>
      <c r="K34" s="106"/>
      <c r="L34" s="106"/>
      <c r="M34" s="107">
        <f>SUM(M5:M33)</f>
        <v>0</v>
      </c>
      <c r="N34" s="106"/>
      <c r="O34" s="106"/>
      <c r="P34" s="107">
        <f>SUM(P5:P33)</f>
        <v>0</v>
      </c>
      <c r="Q34" s="106"/>
      <c r="R34" s="106"/>
      <c r="S34" s="107">
        <f>SUM(S5:S33)</f>
        <v>0</v>
      </c>
      <c r="T34" s="106"/>
      <c r="U34" s="106"/>
      <c r="V34" s="107">
        <f>SUM(V5:V33)</f>
        <v>0</v>
      </c>
      <c r="W34" s="106"/>
      <c r="X34" s="106"/>
      <c r="Y34" s="107">
        <f>SUM(Y5:Y33)</f>
        <v>0</v>
      </c>
      <c r="Z34" s="106"/>
      <c r="AA34" s="106"/>
      <c r="AB34" s="107">
        <f>SUM(AB5:AB33)</f>
        <v>0</v>
      </c>
      <c r="AC34" s="106"/>
      <c r="AD34" s="106"/>
      <c r="AE34" s="106"/>
      <c r="AF34" s="106"/>
      <c r="AG34" s="106"/>
      <c r="AH34" s="107">
        <f>SUM(AH5:AH33)</f>
        <v>0</v>
      </c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7">
        <f>SUM(AT5:AT33)</f>
        <v>0</v>
      </c>
      <c r="AU34" s="108">
        <f>SUM(AU5:AU33)</f>
        <v>0</v>
      </c>
    </row>
    <row r="35" spans="1:47">
      <c r="G35" s="105"/>
      <c r="AU35" s="109"/>
    </row>
    <row r="36" ht="14.15" customHeight="1" spans="1:47">
      <c r="A36" s="110" t="s">
        <v>364</v>
      </c>
      <c r="B36" s="110"/>
      <c r="C36" s="110"/>
      <c r="D36" s="110"/>
      <c r="AU36" s="44"/>
    </row>
    <row r="42" spans="1:47">
      <c r="B42" s="44"/>
    </row>
  </sheetData>
  <autoFilter xmlns:etc="http://www.wps.cn/officeDocument/2017/etCustomData" ref="A3:AU34" etc:filterBottomFollowUsedRange="0">
    <extLst/>
  </autoFilter>
  <mergeCells count="21">
    <mergeCell ref="A1:AU1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N2"/>
    <mergeCell ref="AO2:AQ2"/>
    <mergeCell ref="AR2:AT2"/>
    <mergeCell ref="A36:D36"/>
    <mergeCell ref="A2:A3"/>
    <mergeCell ref="B2:B3"/>
    <mergeCell ref="C2:C3"/>
    <mergeCell ref="D2:D3"/>
    <mergeCell ref="AU2:AU3"/>
  </mergeCells>
  <conditionalFormatting sqref="C32">
    <cfRule type="cellIs" dxfId="0" priority="1" operator="equal">
      <formula>$C$15</formula>
    </cfRule>
    <cfRule type="cellIs" dxfId="1" priority="2" operator="equal">
      <formula>$C$39</formula>
    </cfRule>
  </conditionalFormatting>
  <conditionalFormatting sqref="C5:C31 C33">
    <cfRule type="cellIs" dxfId="0" priority="13" operator="equal">
      <formula>$C$14</formula>
    </cfRule>
    <cfRule type="cellIs" dxfId="1" priority="14" operator="equal">
      <formula>#REF!</formula>
    </cfRule>
  </conditionalFormatting>
  <pageMargins left="0.7" right="0.7" top="0.75" bottom="0.75" header="0.3" footer="0.3"/>
  <pageSetup paperSize="9" orientation="portrait" horizontalDpi="1200" verticalDpi="12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zoomScale="85" zoomScaleNormal="85" workbookViewId="0">
      <selection activeCell="A1" sqref="$A1:$XFD1048576"/>
    </sheetView>
  </sheetViews>
  <sheetFormatPr defaultColWidth="9" defaultRowHeight="14"/>
  <cols>
    <col min="1" max="1" width="5" style="47" customWidth="1"/>
    <col min="2" max="2" width="21.6416666666667" style="47" customWidth="1"/>
    <col min="3" max="3" width="15" style="47" customWidth="1"/>
    <col min="4" max="4" width="26.2833333333333" style="47" customWidth="1"/>
    <col min="5" max="5" width="67.6416666666667" style="48" customWidth="1"/>
    <col min="6" max="6" width="6.56666666666667" style="47" customWidth="1"/>
    <col min="7" max="7" width="8.20833333333333" style="47" customWidth="1"/>
    <col min="8" max="8" width="10" style="47" customWidth="1"/>
    <col min="9" max="9" width="6.925" style="47" customWidth="1"/>
    <col min="10" max="11" width="8.85833333333333" style="47" customWidth="1"/>
    <col min="12" max="12" width="5" style="48" customWidth="1"/>
    <col min="13" max="16384" width="9" style="47"/>
  </cols>
  <sheetData>
    <row r="1" ht="20.75" spans="1:12">
      <c r="A1" s="49" t="s">
        <v>365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ht="28" spans="1:12">
      <c r="A2" s="51" t="s">
        <v>107</v>
      </c>
      <c r="B2" s="52" t="s">
        <v>108</v>
      </c>
      <c r="C2" s="52" t="s">
        <v>109</v>
      </c>
      <c r="D2" s="52" t="s">
        <v>110</v>
      </c>
      <c r="E2" s="52" t="s">
        <v>111</v>
      </c>
      <c r="F2" s="52" t="s">
        <v>112</v>
      </c>
      <c r="G2" s="52" t="s">
        <v>113</v>
      </c>
      <c r="H2" s="52" t="s">
        <v>114</v>
      </c>
      <c r="I2" s="52" t="s">
        <v>115</v>
      </c>
      <c r="J2" s="52" t="s">
        <v>116</v>
      </c>
      <c r="K2" s="52" t="s">
        <v>117</v>
      </c>
      <c r="L2" s="53" t="s">
        <v>118</v>
      </c>
    </row>
    <row r="3" ht="28" spans="1:12">
      <c r="A3" s="54">
        <v>1</v>
      </c>
      <c r="B3" s="55" t="s">
        <v>17</v>
      </c>
      <c r="C3" s="56" t="s">
        <v>130</v>
      </c>
      <c r="D3" s="28" t="s">
        <v>131</v>
      </c>
      <c r="E3" s="57" t="s">
        <v>132</v>
      </c>
      <c r="F3" s="57">
        <v>660</v>
      </c>
      <c r="G3" s="57" t="s">
        <v>133</v>
      </c>
      <c r="H3" s="57">
        <v>18270</v>
      </c>
      <c r="I3" s="57">
        <v>1</v>
      </c>
      <c r="J3" s="58">
        <f>'2026年桥梁结构定期检测项目工程量清单'!AU8</f>
        <v>0</v>
      </c>
      <c r="K3" s="58">
        <f t="shared" ref="K3:K33" si="0">I3*J3</f>
        <v>0</v>
      </c>
      <c r="L3" s="59"/>
    </row>
    <row r="4" spans="1:12">
      <c r="A4" s="54">
        <v>2</v>
      </c>
      <c r="B4" s="60" t="s">
        <v>158</v>
      </c>
      <c r="C4" s="60" t="s">
        <v>159</v>
      </c>
      <c r="D4" s="61" t="s">
        <v>160</v>
      </c>
      <c r="E4" s="57" t="s">
        <v>161</v>
      </c>
      <c r="F4" s="62">
        <v>37</v>
      </c>
      <c r="G4" s="62">
        <v>41.25</v>
      </c>
      <c r="H4" s="57">
        <f t="shared" ref="H4:H27" si="1">F4*G4</f>
        <v>1526.25</v>
      </c>
      <c r="I4" s="57">
        <v>1</v>
      </c>
      <c r="J4" s="58">
        <f>'2026年桥梁结构定期检测项目工程量清单'!AU18</f>
        <v>0</v>
      </c>
      <c r="K4" s="58">
        <f t="shared" si="0"/>
        <v>0</v>
      </c>
      <c r="L4" s="59"/>
    </row>
    <row r="5" spans="1:12">
      <c r="A5" s="54">
        <v>3</v>
      </c>
      <c r="B5" s="60" t="s">
        <v>162</v>
      </c>
      <c r="C5" s="56" t="s">
        <v>163</v>
      </c>
      <c r="D5" s="63" t="s">
        <v>154</v>
      </c>
      <c r="E5" s="57" t="s">
        <v>164</v>
      </c>
      <c r="F5" s="57">
        <v>27.4</v>
      </c>
      <c r="G5" s="57">
        <v>20</v>
      </c>
      <c r="H5" s="57">
        <f t="shared" si="1"/>
        <v>548</v>
      </c>
      <c r="I5" s="57">
        <v>1</v>
      </c>
      <c r="J5" s="58">
        <f>'2026年桥梁结构定期检测项目工程量清单'!AU19</f>
        <v>0</v>
      </c>
      <c r="K5" s="58">
        <f t="shared" si="0"/>
        <v>0</v>
      </c>
      <c r="L5" s="59"/>
    </row>
    <row r="6" spans="1:12">
      <c r="A6" s="54">
        <v>4</v>
      </c>
      <c r="B6" s="60" t="s">
        <v>165</v>
      </c>
      <c r="C6" s="64"/>
      <c r="D6" s="28" t="s">
        <v>135</v>
      </c>
      <c r="E6" s="57" t="s">
        <v>166</v>
      </c>
      <c r="F6" s="57">
        <v>13.5</v>
      </c>
      <c r="G6" s="57">
        <v>21.1</v>
      </c>
      <c r="H6" s="57">
        <f t="shared" si="1"/>
        <v>284.85</v>
      </c>
      <c r="I6" s="57">
        <v>1</v>
      </c>
      <c r="J6" s="58">
        <f>'2026年桥梁结构定期检测项目工程量清单'!AU20</f>
        <v>0</v>
      </c>
      <c r="K6" s="58">
        <f t="shared" si="0"/>
        <v>0</v>
      </c>
      <c r="L6" s="59"/>
    </row>
    <row r="7" spans="1:12">
      <c r="A7" s="54">
        <v>5</v>
      </c>
      <c r="B7" s="60" t="s">
        <v>167</v>
      </c>
      <c r="C7" s="64"/>
      <c r="D7" s="28" t="s">
        <v>154</v>
      </c>
      <c r="E7" s="57" t="s">
        <v>168</v>
      </c>
      <c r="F7" s="65">
        <v>56</v>
      </c>
      <c r="G7" s="65">
        <v>20.2</v>
      </c>
      <c r="H7" s="57">
        <f t="shared" si="1"/>
        <v>1131.2</v>
      </c>
      <c r="I7" s="57">
        <v>1</v>
      </c>
      <c r="J7" s="58">
        <f>'2026年桥梁结构定期检测项目工程量清单'!AU21</f>
        <v>0</v>
      </c>
      <c r="K7" s="58">
        <f t="shared" si="0"/>
        <v>0</v>
      </c>
      <c r="L7" s="59"/>
    </row>
    <row r="8" spans="1:12">
      <c r="A8" s="54">
        <v>6</v>
      </c>
      <c r="B8" s="60" t="s">
        <v>169</v>
      </c>
      <c r="C8" s="66"/>
      <c r="D8" s="28" t="s">
        <v>135</v>
      </c>
      <c r="E8" s="57" t="s">
        <v>170</v>
      </c>
      <c r="F8" s="57">
        <v>5.7</v>
      </c>
      <c r="G8" s="57">
        <v>21.25</v>
      </c>
      <c r="H8" s="57">
        <f t="shared" si="1"/>
        <v>121.125</v>
      </c>
      <c r="I8" s="57">
        <v>1</v>
      </c>
      <c r="J8" s="58">
        <f>'2026年桥梁结构定期检测项目工程量清单'!AU22</f>
        <v>0</v>
      </c>
      <c r="K8" s="58">
        <f t="shared" si="0"/>
        <v>0</v>
      </c>
      <c r="L8" s="59"/>
    </row>
    <row r="9" spans="1:12">
      <c r="A9" s="54">
        <v>7</v>
      </c>
      <c r="B9" s="55" t="s">
        <v>30</v>
      </c>
      <c r="C9" s="66"/>
      <c r="D9" s="28" t="s">
        <v>171</v>
      </c>
      <c r="E9" s="57" t="s">
        <v>172</v>
      </c>
      <c r="F9" s="57">
        <v>562.36</v>
      </c>
      <c r="G9" s="57">
        <v>27</v>
      </c>
      <c r="H9" s="57">
        <f t="shared" si="1"/>
        <v>15183.72</v>
      </c>
      <c r="I9" s="57">
        <v>1</v>
      </c>
      <c r="J9" s="58">
        <f>'2026年桥梁结构定期检测项目工程量清单'!AU23</f>
        <v>0</v>
      </c>
      <c r="K9" s="58">
        <f t="shared" si="0"/>
        <v>0</v>
      </c>
      <c r="L9" s="59"/>
    </row>
    <row r="10" spans="1:12">
      <c r="A10" s="54">
        <v>8</v>
      </c>
      <c r="B10" s="55" t="s">
        <v>82</v>
      </c>
      <c r="C10" s="60" t="s">
        <v>218</v>
      </c>
      <c r="D10" s="28" t="s">
        <v>250</v>
      </c>
      <c r="E10" s="57" t="s">
        <v>251</v>
      </c>
      <c r="F10" s="57">
        <v>361.4</v>
      </c>
      <c r="G10" s="57">
        <v>35.25</v>
      </c>
      <c r="H10" s="57">
        <f t="shared" si="1"/>
        <v>12739.35</v>
      </c>
      <c r="I10" s="57">
        <v>1</v>
      </c>
      <c r="J10" s="58">
        <f>'2026年桥梁结构定期检测项目工程量清单'!AU55</f>
        <v>0</v>
      </c>
      <c r="K10" s="58">
        <f t="shared" si="0"/>
        <v>0</v>
      </c>
      <c r="L10" s="59"/>
    </row>
    <row r="11" spans="1:12">
      <c r="A11" s="54">
        <v>9</v>
      </c>
      <c r="B11" s="67" t="s">
        <v>176</v>
      </c>
      <c r="C11" s="68"/>
      <c r="D11" s="28" t="s">
        <v>174</v>
      </c>
      <c r="E11" s="57" t="s">
        <v>177</v>
      </c>
      <c r="F11" s="57">
        <v>388.3</v>
      </c>
      <c r="G11" s="57">
        <v>18</v>
      </c>
      <c r="H11" s="57">
        <f t="shared" si="1"/>
        <v>6989.4</v>
      </c>
      <c r="I11" s="57">
        <v>1</v>
      </c>
      <c r="J11" s="58">
        <f>'2026年桥梁结构定期检测项目工程量清单'!AU25</f>
        <v>0</v>
      </c>
      <c r="K11" s="58">
        <f t="shared" si="0"/>
        <v>0</v>
      </c>
      <c r="L11" s="59"/>
    </row>
    <row r="12" ht="26" spans="1:12">
      <c r="A12" s="54">
        <v>10</v>
      </c>
      <c r="B12" s="55" t="s">
        <v>38</v>
      </c>
      <c r="C12" s="60" t="s">
        <v>193</v>
      </c>
      <c r="D12" s="28" t="s">
        <v>194</v>
      </c>
      <c r="E12" s="57" t="s">
        <v>195</v>
      </c>
      <c r="F12" s="69">
        <v>235.96</v>
      </c>
      <c r="G12" s="69">
        <v>25.5</v>
      </c>
      <c r="H12" s="69">
        <f t="shared" si="1"/>
        <v>6016.98</v>
      </c>
      <c r="I12" s="57">
        <v>1</v>
      </c>
      <c r="J12" s="58">
        <f>'2026年桥梁结构定期检测项目工程量清单'!AU35</f>
        <v>0</v>
      </c>
      <c r="K12" s="58">
        <f t="shared" si="0"/>
        <v>0</v>
      </c>
      <c r="L12" s="59"/>
    </row>
    <row r="13" ht="26" spans="1:12">
      <c r="A13" s="54">
        <v>11</v>
      </c>
      <c r="B13" s="70" t="s">
        <v>196</v>
      </c>
      <c r="C13" s="55" t="s">
        <v>41</v>
      </c>
      <c r="D13" s="28" t="s">
        <v>197</v>
      </c>
      <c r="E13" s="57" t="s">
        <v>198</v>
      </c>
      <c r="F13" s="57">
        <v>584</v>
      </c>
      <c r="G13" s="57" t="s">
        <v>199</v>
      </c>
      <c r="H13" s="57">
        <v>19652</v>
      </c>
      <c r="I13" s="57">
        <v>1</v>
      </c>
      <c r="J13" s="58">
        <f>'2026年桥梁结构定期检测项目工程量清单'!AU36</f>
        <v>0</v>
      </c>
      <c r="K13" s="58">
        <f t="shared" si="0"/>
        <v>0</v>
      </c>
      <c r="L13" s="59"/>
    </row>
    <row r="14" spans="1:12">
      <c r="A14" s="54">
        <v>12</v>
      </c>
      <c r="B14" s="28" t="s">
        <v>206</v>
      </c>
      <c r="C14" s="71" t="s">
        <v>207</v>
      </c>
      <c r="D14" s="28" t="s">
        <v>208</v>
      </c>
      <c r="E14" s="57" t="s">
        <v>209</v>
      </c>
      <c r="F14" s="57">
        <v>327.06</v>
      </c>
      <c r="G14" s="57">
        <v>30.5</v>
      </c>
      <c r="H14" s="57">
        <v>9975.3</v>
      </c>
      <c r="I14" s="57">
        <v>1</v>
      </c>
      <c r="J14" s="58">
        <f>'2026年桥梁结构定期检测项目工程量清单'!AU39</f>
        <v>0</v>
      </c>
      <c r="K14" s="58">
        <f t="shared" si="0"/>
        <v>0</v>
      </c>
      <c r="L14" s="59"/>
    </row>
    <row r="15" spans="1:12">
      <c r="A15" s="54">
        <v>13</v>
      </c>
      <c r="B15" s="28" t="s">
        <v>210</v>
      </c>
      <c r="C15" s="71"/>
      <c r="D15" s="28" t="s">
        <v>211</v>
      </c>
      <c r="E15" s="57" t="s">
        <v>212</v>
      </c>
      <c r="F15" s="57">
        <v>81.08</v>
      </c>
      <c r="G15" s="57">
        <v>43.5</v>
      </c>
      <c r="H15" s="57">
        <f t="shared" si="1"/>
        <v>3526.98</v>
      </c>
      <c r="I15" s="57">
        <v>1</v>
      </c>
      <c r="J15" s="58">
        <f>'2026年桥梁结构定期检测项目工程量清单'!AU40</f>
        <v>0</v>
      </c>
      <c r="K15" s="58">
        <f t="shared" si="0"/>
        <v>0</v>
      </c>
      <c r="L15" s="59"/>
    </row>
    <row r="16" spans="1:12">
      <c r="A16" s="54">
        <v>14</v>
      </c>
      <c r="B16" s="72" t="s">
        <v>217</v>
      </c>
      <c r="C16" s="56" t="s">
        <v>218</v>
      </c>
      <c r="D16" s="28" t="s">
        <v>219</v>
      </c>
      <c r="E16" s="57" t="s">
        <v>220</v>
      </c>
      <c r="F16" s="73">
        <v>247</v>
      </c>
      <c r="G16" s="73">
        <v>10.5</v>
      </c>
      <c r="H16" s="73">
        <f t="shared" si="1"/>
        <v>2593.5</v>
      </c>
      <c r="I16" s="57">
        <v>1</v>
      </c>
      <c r="J16" s="58">
        <f>'2026年桥梁结构定期检测项目工程量清单'!AU43</f>
        <v>0</v>
      </c>
      <c r="K16" s="58">
        <f t="shared" si="0"/>
        <v>0</v>
      </c>
      <c r="L16" s="59"/>
    </row>
    <row r="17" spans="1:12">
      <c r="A17" s="54">
        <v>15</v>
      </c>
      <c r="B17" s="60" t="s">
        <v>221</v>
      </c>
      <c r="C17" s="64"/>
      <c r="D17" s="28" t="s">
        <v>219</v>
      </c>
      <c r="E17" s="57" t="s">
        <v>220</v>
      </c>
      <c r="F17" s="73">
        <v>315.52</v>
      </c>
      <c r="G17" s="73">
        <v>25</v>
      </c>
      <c r="H17" s="73">
        <f t="shared" si="1"/>
        <v>7888</v>
      </c>
      <c r="I17" s="57">
        <v>1</v>
      </c>
      <c r="J17" s="58">
        <f>'2026年桥梁结构定期检测项目工程量清单'!AU44</f>
        <v>0</v>
      </c>
      <c r="K17" s="58">
        <f t="shared" si="0"/>
        <v>0</v>
      </c>
      <c r="L17" s="59"/>
    </row>
    <row r="18" spans="1:12">
      <c r="A18" s="54">
        <v>16</v>
      </c>
      <c r="B18" s="60" t="s">
        <v>224</v>
      </c>
      <c r="C18" s="60" t="s">
        <v>225</v>
      </c>
      <c r="D18" s="28" t="s">
        <v>135</v>
      </c>
      <c r="E18" s="57" t="s">
        <v>161</v>
      </c>
      <c r="F18" s="57">
        <v>24</v>
      </c>
      <c r="G18" s="57">
        <v>34</v>
      </c>
      <c r="H18" s="57">
        <f t="shared" si="1"/>
        <v>816</v>
      </c>
      <c r="I18" s="57">
        <v>1</v>
      </c>
      <c r="J18" s="58">
        <f>'2026年桥梁结构定期检测项目工程量清单'!AU46</f>
        <v>0</v>
      </c>
      <c r="K18" s="58">
        <f t="shared" si="0"/>
        <v>0</v>
      </c>
      <c r="L18" s="59"/>
    </row>
    <row r="19" spans="1:12">
      <c r="A19" s="54">
        <v>17</v>
      </c>
      <c r="B19" s="60" t="s">
        <v>226</v>
      </c>
      <c r="C19" s="60"/>
      <c r="D19" s="28" t="s">
        <v>154</v>
      </c>
      <c r="E19" s="57" t="s">
        <v>227</v>
      </c>
      <c r="F19" s="57">
        <v>35</v>
      </c>
      <c r="G19" s="57">
        <v>34</v>
      </c>
      <c r="H19" s="57">
        <f t="shared" si="1"/>
        <v>1190</v>
      </c>
      <c r="I19" s="57">
        <v>1</v>
      </c>
      <c r="J19" s="58">
        <f>'2026年桥梁结构定期检测项目工程量清单'!AU47</f>
        <v>0</v>
      </c>
      <c r="K19" s="58">
        <f t="shared" si="0"/>
        <v>0</v>
      </c>
      <c r="L19" s="59"/>
    </row>
    <row r="20" spans="1:12">
      <c r="A20" s="54">
        <v>18</v>
      </c>
      <c r="B20" s="60" t="s">
        <v>228</v>
      </c>
      <c r="C20" s="60" t="s">
        <v>229</v>
      </c>
      <c r="D20" s="28" t="s">
        <v>160</v>
      </c>
      <c r="E20" s="57" t="s">
        <v>230</v>
      </c>
      <c r="F20" s="57">
        <v>30</v>
      </c>
      <c r="G20" s="57">
        <v>14</v>
      </c>
      <c r="H20" s="57">
        <f t="shared" si="1"/>
        <v>420</v>
      </c>
      <c r="I20" s="57">
        <v>1</v>
      </c>
      <c r="J20" s="58">
        <f>'2026年桥梁结构定期检测项目工程量清单'!AU48</f>
        <v>0</v>
      </c>
      <c r="K20" s="58">
        <f t="shared" si="0"/>
        <v>0</v>
      </c>
      <c r="L20" s="59"/>
    </row>
    <row r="21" spans="1:12">
      <c r="A21" s="54">
        <v>19</v>
      </c>
      <c r="B21" s="60" t="s">
        <v>231</v>
      </c>
      <c r="C21" s="56" t="s">
        <v>232</v>
      </c>
      <c r="D21" s="28" t="s">
        <v>233</v>
      </c>
      <c r="E21" s="57" t="s">
        <v>234</v>
      </c>
      <c r="F21" s="57">
        <v>310.28</v>
      </c>
      <c r="G21" s="57">
        <v>15</v>
      </c>
      <c r="H21" s="57">
        <f t="shared" si="1"/>
        <v>4654.2</v>
      </c>
      <c r="I21" s="57">
        <v>1</v>
      </c>
      <c r="J21" s="58">
        <f>'2026年桥梁结构定期检测项目工程量清单'!AU49</f>
        <v>0</v>
      </c>
      <c r="K21" s="58">
        <f t="shared" si="0"/>
        <v>0</v>
      </c>
      <c r="L21" s="59"/>
    </row>
    <row r="22" spans="1:12">
      <c r="A22" s="54">
        <v>20</v>
      </c>
      <c r="B22" s="60" t="s">
        <v>235</v>
      </c>
      <c r="C22" s="60" t="s">
        <v>236</v>
      </c>
      <c r="D22" s="28" t="s">
        <v>135</v>
      </c>
      <c r="E22" s="57" t="s">
        <v>147</v>
      </c>
      <c r="F22" s="57">
        <v>14</v>
      </c>
      <c r="G22" s="57">
        <v>25</v>
      </c>
      <c r="H22" s="57">
        <f t="shared" si="1"/>
        <v>350</v>
      </c>
      <c r="I22" s="57">
        <v>1</v>
      </c>
      <c r="J22" s="58">
        <f>'2026年桥梁结构定期检测项目工程量清单'!AU50</f>
        <v>0</v>
      </c>
      <c r="K22" s="58">
        <f t="shared" si="0"/>
        <v>0</v>
      </c>
      <c r="L22" s="59"/>
    </row>
    <row r="23" spans="1:12">
      <c r="A23" s="54">
        <v>21</v>
      </c>
      <c r="B23" s="60" t="s">
        <v>237</v>
      </c>
      <c r="C23" s="60" t="s">
        <v>238</v>
      </c>
      <c r="D23" s="28" t="s">
        <v>154</v>
      </c>
      <c r="E23" s="57" t="s">
        <v>239</v>
      </c>
      <c r="F23" s="57">
        <v>20</v>
      </c>
      <c r="G23" s="57">
        <v>17.7</v>
      </c>
      <c r="H23" s="57">
        <f t="shared" si="1"/>
        <v>354</v>
      </c>
      <c r="I23" s="57">
        <v>1</v>
      </c>
      <c r="J23" s="58">
        <f>'2026年桥梁结构定期检测项目工程量清单'!AU51</f>
        <v>0</v>
      </c>
      <c r="K23" s="58">
        <f t="shared" si="0"/>
        <v>0</v>
      </c>
      <c r="L23" s="59"/>
    </row>
    <row r="24" spans="1:12">
      <c r="A24" s="54">
        <v>22</v>
      </c>
      <c r="B24" s="60" t="s">
        <v>240</v>
      </c>
      <c r="C24" s="60" t="s">
        <v>238</v>
      </c>
      <c r="D24" s="74" t="s">
        <v>241</v>
      </c>
      <c r="E24" s="57" t="s">
        <v>242</v>
      </c>
      <c r="F24" s="57">
        <v>27</v>
      </c>
      <c r="G24" s="57">
        <v>20</v>
      </c>
      <c r="H24" s="57">
        <f t="shared" si="1"/>
        <v>540</v>
      </c>
      <c r="I24" s="57">
        <v>1</v>
      </c>
      <c r="J24" s="58">
        <f>'2026年桥梁结构定期检测项目工程量清单'!AU52</f>
        <v>0</v>
      </c>
      <c r="K24" s="58">
        <f t="shared" si="0"/>
        <v>0</v>
      </c>
      <c r="L24" s="59"/>
    </row>
    <row r="25" ht="26" spans="1:12">
      <c r="A25" s="54">
        <v>23</v>
      </c>
      <c r="B25" s="60" t="s">
        <v>243</v>
      </c>
      <c r="C25" s="60" t="s">
        <v>244</v>
      </c>
      <c r="D25" s="28" t="s">
        <v>245</v>
      </c>
      <c r="E25" s="57" t="s">
        <v>246</v>
      </c>
      <c r="F25" s="57">
        <v>30</v>
      </c>
      <c r="G25" s="57">
        <v>17</v>
      </c>
      <c r="H25" s="57">
        <f t="shared" si="1"/>
        <v>510</v>
      </c>
      <c r="I25" s="57">
        <v>1</v>
      </c>
      <c r="J25" s="58">
        <f>'2026年桥梁结构定期检测项目工程量清单'!AU53</f>
        <v>0</v>
      </c>
      <c r="K25" s="58">
        <f t="shared" si="0"/>
        <v>0</v>
      </c>
      <c r="L25" s="59"/>
    </row>
    <row r="26" spans="1:12">
      <c r="A26" s="54">
        <v>24</v>
      </c>
      <c r="B26" s="60" t="s">
        <v>256</v>
      </c>
      <c r="C26" s="60" t="s">
        <v>257</v>
      </c>
      <c r="D26" s="28" t="s">
        <v>258</v>
      </c>
      <c r="E26" s="57" t="s">
        <v>259</v>
      </c>
      <c r="F26" s="57">
        <v>94</v>
      </c>
      <c r="G26" s="57">
        <v>26</v>
      </c>
      <c r="H26" s="57">
        <f t="shared" si="1"/>
        <v>2444</v>
      </c>
      <c r="I26" s="57">
        <v>1</v>
      </c>
      <c r="J26" s="58">
        <f>'2026年桥梁结构定期检测项目工程量清单'!AU57</f>
        <v>0</v>
      </c>
      <c r="K26" s="58">
        <f t="shared" si="0"/>
        <v>0</v>
      </c>
      <c r="L26" s="75"/>
    </row>
    <row r="27" spans="1:12">
      <c r="A27" s="54">
        <v>25</v>
      </c>
      <c r="B27" s="60" t="s">
        <v>260</v>
      </c>
      <c r="C27" s="60" t="s">
        <v>261</v>
      </c>
      <c r="D27" s="28" t="s">
        <v>262</v>
      </c>
      <c r="E27" s="57" t="s">
        <v>263</v>
      </c>
      <c r="F27" s="57">
        <f>(2*16.75)+2*((5.5+6+6+4)+(4+10*8.5))</f>
        <v>254.5</v>
      </c>
      <c r="G27" s="57">
        <v>4</v>
      </c>
      <c r="H27" s="57">
        <f t="shared" si="1"/>
        <v>1018</v>
      </c>
      <c r="I27" s="57">
        <v>1</v>
      </c>
      <c r="J27" s="58">
        <f>'2026年桥梁结构定期检测项目工程量清单'!AU58</f>
        <v>0</v>
      </c>
      <c r="K27" s="58">
        <f t="shared" si="0"/>
        <v>0</v>
      </c>
      <c r="L27" s="75"/>
    </row>
    <row r="28" spans="1:12">
      <c r="A28" s="54">
        <v>26</v>
      </c>
      <c r="B28" s="60" t="s">
        <v>264</v>
      </c>
      <c r="C28" s="60" t="s">
        <v>261</v>
      </c>
      <c r="D28" s="28" t="s">
        <v>262</v>
      </c>
      <c r="E28" s="57" t="s">
        <v>265</v>
      </c>
      <c r="F28" s="57">
        <f>20+32+20+2*(6*8+3*6)</f>
        <v>204</v>
      </c>
      <c r="G28" s="57" t="s">
        <v>266</v>
      </c>
      <c r="H28" s="57">
        <f>F28*4</f>
        <v>816</v>
      </c>
      <c r="I28" s="57">
        <v>1</v>
      </c>
      <c r="J28" s="58">
        <f>'2026年桥梁结构定期检测项目工程量清单'!AU59</f>
        <v>0</v>
      </c>
      <c r="K28" s="58">
        <f t="shared" si="0"/>
        <v>0</v>
      </c>
      <c r="L28" s="75"/>
    </row>
    <row r="29" ht="28" spans="1:12">
      <c r="A29" s="54">
        <v>27</v>
      </c>
      <c r="B29" s="60" t="s">
        <v>267</v>
      </c>
      <c r="C29" s="60" t="s">
        <v>261</v>
      </c>
      <c r="D29" s="28" t="s">
        <v>262</v>
      </c>
      <c r="E29" s="57" t="s">
        <v>268</v>
      </c>
      <c r="F29" s="57">
        <f>2*34.5+(4+7*10+2*6)+(2*6+5)+(3.5+7*10+2*6)</f>
        <v>257.5</v>
      </c>
      <c r="G29" s="57" t="s">
        <v>269</v>
      </c>
      <c r="H29" s="57">
        <f>F29*3.5</f>
        <v>901.25</v>
      </c>
      <c r="I29" s="57">
        <v>1</v>
      </c>
      <c r="J29" s="58">
        <f>'2026年桥梁结构定期检测项目工程量清单'!AU60</f>
        <v>0</v>
      </c>
      <c r="K29" s="58">
        <f t="shared" si="0"/>
        <v>0</v>
      </c>
      <c r="L29" s="75"/>
    </row>
    <row r="30" spans="1:12">
      <c r="A30" s="54">
        <v>28</v>
      </c>
      <c r="B30" s="60" t="s">
        <v>270</v>
      </c>
      <c r="C30" s="60" t="s">
        <v>261</v>
      </c>
      <c r="D30" s="28" t="s">
        <v>262</v>
      </c>
      <c r="E30" s="57" t="s">
        <v>271</v>
      </c>
      <c r="F30" s="57">
        <f>2*35+2*((3*6+5)+(4+8*8.5+2*6))</f>
        <v>284</v>
      </c>
      <c r="G30" s="57" t="s">
        <v>269</v>
      </c>
      <c r="H30" s="57">
        <f>F30*3.5</f>
        <v>994</v>
      </c>
      <c r="I30" s="57">
        <v>1</v>
      </c>
      <c r="J30" s="58">
        <f>'2026年桥梁结构定期检测项目工程量清单'!AU61</f>
        <v>0</v>
      </c>
      <c r="K30" s="58">
        <f t="shared" si="0"/>
        <v>0</v>
      </c>
      <c r="L30" s="75"/>
    </row>
    <row r="31" ht="24" spans="1:12">
      <c r="A31" s="54">
        <v>29</v>
      </c>
      <c r="B31" s="60" t="s">
        <v>272</v>
      </c>
      <c r="C31" s="60"/>
      <c r="D31" s="28" t="s">
        <v>273</v>
      </c>
      <c r="E31" s="57"/>
      <c r="F31" s="57">
        <v>260</v>
      </c>
      <c r="G31" s="76">
        <v>3</v>
      </c>
      <c r="H31" s="76">
        <f>F31*G31</f>
        <v>780</v>
      </c>
      <c r="I31" s="57">
        <v>1</v>
      </c>
      <c r="J31" s="58">
        <f>'2026年桥梁结构定期检测项目工程量清单'!AU64</f>
        <v>0</v>
      </c>
      <c r="K31" s="58">
        <f t="shared" si="0"/>
        <v>0</v>
      </c>
      <c r="L31" s="75"/>
    </row>
    <row r="32" ht="23.5" spans="1:12">
      <c r="A32" s="54">
        <v>30</v>
      </c>
      <c r="B32" s="60" t="s">
        <v>274</v>
      </c>
      <c r="C32" s="60"/>
      <c r="D32" s="28" t="s">
        <v>273</v>
      </c>
      <c r="E32" s="57"/>
      <c r="F32" s="57">
        <v>354</v>
      </c>
      <c r="G32" s="76">
        <v>3</v>
      </c>
      <c r="H32" s="76">
        <f>F32*G32</f>
        <v>1062</v>
      </c>
      <c r="I32" s="57">
        <v>1</v>
      </c>
      <c r="J32" s="58">
        <f>'2026年桥梁结构定期检测项目工程量清单'!AU65</f>
        <v>0</v>
      </c>
      <c r="K32" s="58">
        <f t="shared" si="0"/>
        <v>0</v>
      </c>
      <c r="L32" s="75"/>
    </row>
    <row r="33" ht="23.5" spans="1:12">
      <c r="A33" s="54">
        <v>31</v>
      </c>
      <c r="B33" s="60" t="s">
        <v>275</v>
      </c>
      <c r="C33" s="60"/>
      <c r="D33" s="28" t="s">
        <v>273</v>
      </c>
      <c r="E33" s="57"/>
      <c r="F33" s="57">
        <v>538</v>
      </c>
      <c r="G33" s="76">
        <v>3</v>
      </c>
      <c r="H33" s="76">
        <f>F33*G33</f>
        <v>1614</v>
      </c>
      <c r="I33" s="57">
        <v>1</v>
      </c>
      <c r="J33" s="58">
        <f>'2026年桥梁结构定期检测项目工程量清单'!AU66</f>
        <v>0</v>
      </c>
      <c r="K33" s="58">
        <f t="shared" si="0"/>
        <v>0</v>
      </c>
      <c r="L33" s="75"/>
    </row>
    <row r="34" ht="14.75" spans="1:12">
      <c r="A34" s="77" t="s">
        <v>276</v>
      </c>
      <c r="B34" s="78"/>
      <c r="C34" s="78"/>
      <c r="D34" s="78"/>
      <c r="E34" s="78"/>
      <c r="F34" s="78"/>
      <c r="G34" s="78"/>
      <c r="H34" s="78"/>
      <c r="I34" s="78"/>
      <c r="J34" s="79"/>
      <c r="K34" s="80">
        <f>SUM(K3:K33)</f>
        <v>0</v>
      </c>
      <c r="L34" s="81"/>
    </row>
    <row r="36" spans="1:12">
      <c r="B36" s="82" t="s">
        <v>366</v>
      </c>
      <c r="C36" s="82"/>
      <c r="D36" s="82"/>
    </row>
  </sheetData>
  <mergeCells count="7">
    <mergeCell ref="A1:L1"/>
    <mergeCell ref="A34:J34"/>
    <mergeCell ref="B36:D36"/>
    <mergeCell ref="C5:C8"/>
    <mergeCell ref="C14:C15"/>
    <mergeCell ref="C16:C17"/>
    <mergeCell ref="C18:C19"/>
  </mergeCells>
  <dataValidations count="1">
    <dataValidation allowBlank="1" showInputMessage="1" showErrorMessage="1" sqref="D2 D10 D14:D19 D25:D26"/>
  </dataValidations>
  <pageMargins left="0.708661417322835" right="0.708661417322835" top="0.748031496062992" bottom="0.748031496062992" header="0.31496062992126" footer="0.31496062992126"/>
  <pageSetup paperSize="9" orientation="landscape" verticalDpi="12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45"/>
  <sheetViews>
    <sheetView zoomScale="70" zoomScaleNormal="70" topLeftCell="A2" workbookViewId="0">
      <pane xSplit="4" ySplit="1" topLeftCell="E3" activePane="bottomRight" state="frozen"/>
      <selection/>
      <selection pane="topRight"/>
      <selection pane="bottomLeft"/>
      <selection pane="bottomRight" activeCell="AS40" sqref="AS40"/>
    </sheetView>
  </sheetViews>
  <sheetFormatPr defaultColWidth="9" defaultRowHeight="14"/>
  <cols>
    <col min="1" max="1" width="5.20833333333333" customWidth="1"/>
    <col min="2" max="2" width="27.3583333333333" customWidth="1"/>
    <col min="3" max="3" width="8.35833333333333" customWidth="1"/>
    <col min="4" max="4" width="9.35833333333333" style="2" customWidth="1"/>
    <col min="6" max="6" width="8.14166666666667" customWidth="1"/>
    <col min="7" max="7" width="8.70833333333333" customWidth="1"/>
    <col min="8" max="8" width="6.35833333333333" customWidth="1"/>
    <col min="9" max="9" width="6.85833333333333" customWidth="1"/>
    <col min="10" max="10" width="6.64166666666667" customWidth="1"/>
    <col min="11" max="11" width="7.70833333333333" customWidth="1"/>
    <col min="12" max="12" width="7.64166666666667" customWidth="1"/>
    <col min="13" max="13" width="7.35833333333333" customWidth="1"/>
    <col min="14" max="14" width="6.20833333333333" customWidth="1"/>
    <col min="15" max="15" width="6.35833333333333" customWidth="1"/>
    <col min="16" max="16" width="6.64166666666667" customWidth="1"/>
    <col min="17" max="17" width="6.20833333333333" customWidth="1"/>
    <col min="18" max="19" width="6.64166666666667" customWidth="1"/>
    <col min="20" max="20" width="7.14166666666667" customWidth="1"/>
    <col min="21" max="22" width="6" customWidth="1"/>
    <col min="23" max="23" width="6.85833333333333" customWidth="1"/>
    <col min="24" max="24" width="8.14166666666667" customWidth="1"/>
    <col min="25" max="25" width="6.35833333333333" customWidth="1"/>
    <col min="26" max="26" width="7.14166666666667" customWidth="1"/>
    <col min="27" max="27" width="8.14166666666667" customWidth="1"/>
    <col min="28" max="28" width="7.28333333333333" customWidth="1"/>
    <col min="29" max="29" width="7.14166666666667" customWidth="1"/>
    <col min="30" max="30" width="8.14166666666667" customWidth="1"/>
    <col min="31" max="31" width="6.64166666666667" customWidth="1"/>
    <col min="32" max="32" width="7.14166666666667" customWidth="1"/>
    <col min="33" max="33" width="9.64166666666667" customWidth="1"/>
    <col min="34" max="34" width="7" customWidth="1"/>
    <col min="35" max="42" width="7" hidden="1" customWidth="1"/>
    <col min="43" max="43" width="7.35833333333333" hidden="1" customWidth="1"/>
    <col min="44" max="44" width="6.85833333333333" customWidth="1"/>
    <col min="47" max="47" width="10.1416666666667" customWidth="1"/>
  </cols>
  <sheetData>
    <row r="1" ht="36" customHeight="1" spans="1:47">
      <c r="A1" s="3" t="s">
        <v>277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ht="22.5" customHeight="1" spans="1:47">
      <c r="A2" s="4" t="s">
        <v>1</v>
      </c>
      <c r="B2" s="4" t="s">
        <v>2</v>
      </c>
      <c r="C2" s="5" t="s">
        <v>278</v>
      </c>
      <c r="D2" s="6" t="s">
        <v>367</v>
      </c>
      <c r="E2" s="7" t="s">
        <v>280</v>
      </c>
      <c r="F2" s="7"/>
      <c r="G2" s="7"/>
      <c r="H2" s="7" t="s">
        <v>281</v>
      </c>
      <c r="I2" s="7"/>
      <c r="J2" s="7"/>
      <c r="K2" s="8" t="s">
        <v>282</v>
      </c>
      <c r="L2" s="8"/>
      <c r="M2" s="8"/>
      <c r="N2" s="7" t="s">
        <v>283</v>
      </c>
      <c r="O2" s="7"/>
      <c r="P2" s="7"/>
      <c r="Q2" s="8" t="s">
        <v>284</v>
      </c>
      <c r="R2" s="8"/>
      <c r="S2" s="8"/>
      <c r="T2" s="8" t="s">
        <v>285</v>
      </c>
      <c r="U2" s="8"/>
      <c r="V2" s="8"/>
      <c r="W2" s="7" t="s">
        <v>286</v>
      </c>
      <c r="X2" s="7"/>
      <c r="Y2" s="7"/>
      <c r="Z2" s="7" t="s">
        <v>287</v>
      </c>
      <c r="AA2" s="7"/>
      <c r="AB2" s="7"/>
      <c r="AC2" s="9" t="s">
        <v>288</v>
      </c>
      <c r="AD2" s="9"/>
      <c r="AE2" s="9"/>
      <c r="AF2" s="7" t="s">
        <v>289</v>
      </c>
      <c r="AG2" s="7"/>
      <c r="AH2" s="7"/>
      <c r="AI2" s="10" t="s">
        <v>290</v>
      </c>
      <c r="AJ2" s="11"/>
      <c r="AK2" s="12"/>
      <c r="AL2" s="10" t="s">
        <v>291</v>
      </c>
      <c r="AM2" s="11"/>
      <c r="AN2" s="12"/>
      <c r="AO2" s="10" t="s">
        <v>292</v>
      </c>
      <c r="AP2" s="11"/>
      <c r="AQ2" s="12"/>
      <c r="AR2" s="7" t="s">
        <v>293</v>
      </c>
      <c r="AS2" s="7"/>
      <c r="AT2" s="7"/>
      <c r="AU2" s="13" t="s">
        <v>294</v>
      </c>
    </row>
    <row r="3" ht="43.4" customHeight="1" spans="1:47">
      <c r="A3" s="4"/>
      <c r="B3" s="4"/>
      <c r="C3" s="14"/>
      <c r="D3" s="6"/>
      <c r="E3" s="7" t="s">
        <v>295</v>
      </c>
      <c r="F3" s="10" t="s">
        <v>296</v>
      </c>
      <c r="G3" s="7" t="s">
        <v>297</v>
      </c>
      <c r="H3" s="7" t="s">
        <v>298</v>
      </c>
      <c r="I3" s="10" t="s">
        <v>299</v>
      </c>
      <c r="J3" s="7" t="s">
        <v>297</v>
      </c>
      <c r="K3" s="7" t="s">
        <v>300</v>
      </c>
      <c r="L3" s="10" t="s">
        <v>301</v>
      </c>
      <c r="M3" s="7" t="s">
        <v>297</v>
      </c>
      <c r="N3" s="7" t="s">
        <v>298</v>
      </c>
      <c r="O3" s="10" t="s">
        <v>299</v>
      </c>
      <c r="P3" s="7" t="s">
        <v>297</v>
      </c>
      <c r="Q3" s="7" t="s">
        <v>298</v>
      </c>
      <c r="R3" s="10" t="s">
        <v>299</v>
      </c>
      <c r="S3" s="7" t="s">
        <v>297</v>
      </c>
      <c r="T3" s="7" t="s">
        <v>298</v>
      </c>
      <c r="U3" s="10" t="s">
        <v>299</v>
      </c>
      <c r="V3" s="7" t="s">
        <v>297</v>
      </c>
      <c r="W3" s="7" t="s">
        <v>302</v>
      </c>
      <c r="X3" s="10" t="s">
        <v>303</v>
      </c>
      <c r="Y3" s="7" t="s">
        <v>297</v>
      </c>
      <c r="Z3" s="7" t="s">
        <v>302</v>
      </c>
      <c r="AA3" s="10" t="s">
        <v>303</v>
      </c>
      <c r="AB3" s="7" t="s">
        <v>297</v>
      </c>
      <c r="AC3" s="7" t="s">
        <v>302</v>
      </c>
      <c r="AD3" s="10" t="s">
        <v>303</v>
      </c>
      <c r="AE3" s="7" t="s">
        <v>297</v>
      </c>
      <c r="AF3" s="7" t="s">
        <v>298</v>
      </c>
      <c r="AG3" s="10" t="s">
        <v>299</v>
      </c>
      <c r="AH3" s="7" t="s">
        <v>297</v>
      </c>
      <c r="AI3" s="7" t="s">
        <v>304</v>
      </c>
      <c r="AJ3" s="7" t="s">
        <v>305</v>
      </c>
      <c r="AK3" s="7" t="s">
        <v>297</v>
      </c>
      <c r="AL3" s="7" t="s">
        <v>304</v>
      </c>
      <c r="AM3" s="7" t="s">
        <v>305</v>
      </c>
      <c r="AN3" s="7" t="s">
        <v>297</v>
      </c>
      <c r="AO3" s="7" t="s">
        <v>306</v>
      </c>
      <c r="AP3" s="7" t="s">
        <v>307</v>
      </c>
      <c r="AQ3" s="7" t="s">
        <v>297</v>
      </c>
      <c r="AR3" s="7" t="s">
        <v>7</v>
      </c>
      <c r="AS3" s="10" t="s">
        <v>308</v>
      </c>
      <c r="AT3" s="7" t="s">
        <v>297</v>
      </c>
      <c r="AU3" s="15"/>
    </row>
    <row r="4" spans="1:47">
      <c r="A4" s="4" t="s">
        <v>309</v>
      </c>
      <c r="B4" s="16" t="s">
        <v>310</v>
      </c>
      <c r="C4" s="17"/>
      <c r="D4" s="18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9"/>
    </row>
    <row r="5" spans="1:47">
      <c r="A5" s="20">
        <v>1</v>
      </c>
      <c r="B5" s="21" t="s">
        <v>17</v>
      </c>
      <c r="C5" s="22" t="s">
        <v>311</v>
      </c>
      <c r="D5" s="23">
        <v>660</v>
      </c>
      <c r="E5" s="20">
        <f t="shared" ref="E5:E32" si="0">D5</f>
        <v>660</v>
      </c>
      <c r="F5" s="24"/>
      <c r="G5" s="20">
        <f t="shared" ref="G5:G32" si="1">E5*F5</f>
        <v>0</v>
      </c>
      <c r="H5" s="20">
        <v>50</v>
      </c>
      <c r="I5" s="20"/>
      <c r="J5" s="20">
        <f t="shared" ref="J5:J32" si="2">H5*I5</f>
        <v>0</v>
      </c>
      <c r="K5" s="25">
        <v>160</v>
      </c>
      <c r="L5" s="20"/>
      <c r="M5" s="20">
        <f t="shared" ref="M5:M32" si="3">K5*L5</f>
        <v>0</v>
      </c>
      <c r="N5" s="25">
        <f t="shared" ref="N5:N32" si="4">K5*0.3</f>
        <v>48</v>
      </c>
      <c r="O5" s="20"/>
      <c r="P5" s="20">
        <f t="shared" ref="P5:P32" si="5">N5*O5</f>
        <v>0</v>
      </c>
      <c r="Q5" s="25">
        <v>120</v>
      </c>
      <c r="R5" s="20"/>
      <c r="S5" s="20">
        <f t="shared" ref="S5:S32" si="6">Q5*R5</f>
        <v>0</v>
      </c>
      <c r="T5" s="25">
        <f t="shared" ref="T5:T32" si="7">K5/10*10</f>
        <v>160</v>
      </c>
      <c r="U5" s="20"/>
      <c r="V5" s="20">
        <f t="shared" ref="V5:V32" si="8">T5*U5</f>
        <v>0</v>
      </c>
      <c r="W5" s="20">
        <v>100</v>
      </c>
      <c r="X5" s="20"/>
      <c r="Y5" s="20">
        <f t="shared" ref="Y5:Y32" si="9">W5*X5</f>
        <v>0</v>
      </c>
      <c r="Z5" s="20">
        <f t="shared" ref="Z5:Z32" si="10">W5</f>
        <v>100</v>
      </c>
      <c r="AA5" s="20"/>
      <c r="AB5" s="20">
        <f t="shared" ref="AB5:AB32" si="11">Z5*AA5</f>
        <v>0</v>
      </c>
      <c r="AC5" s="20">
        <v>0</v>
      </c>
      <c r="AD5" s="20"/>
      <c r="AE5" s="20">
        <f t="shared" ref="AE5:AE32" si="12">AC5*AD5</f>
        <v>0</v>
      </c>
      <c r="AF5" s="20">
        <v>243</v>
      </c>
      <c r="AG5" s="20"/>
      <c r="AH5" s="20">
        <f t="shared" ref="AH5:AH32" si="13">AF5*AG5</f>
        <v>0</v>
      </c>
      <c r="AI5" s="20"/>
      <c r="AJ5" s="20"/>
      <c r="AK5" s="20"/>
      <c r="AL5" s="20"/>
      <c r="AM5" s="20"/>
      <c r="AN5" s="20"/>
      <c r="AO5" s="20"/>
      <c r="AP5" s="20"/>
      <c r="AQ5" s="20"/>
      <c r="AR5" s="20">
        <v>1</v>
      </c>
      <c r="AS5" s="20"/>
      <c r="AT5" s="20">
        <f t="shared" ref="AT5:AT32" si="14">AR5*AS5</f>
        <v>0</v>
      </c>
      <c r="AU5" s="26">
        <f t="shared" ref="AU5:AU32" si="15">G5+AE5+J5+AH5+V5+M5+P5+S5+Y5+AB5+AT5+AK5+AN5+AQ5</f>
        <v>0</v>
      </c>
    </row>
    <row r="6" spans="1:47">
      <c r="A6" s="20">
        <v>2</v>
      </c>
      <c r="B6" s="21" t="s">
        <v>319</v>
      </c>
      <c r="C6" s="22" t="s">
        <v>313</v>
      </c>
      <c r="D6" s="27">
        <v>37</v>
      </c>
      <c r="E6" s="20">
        <f t="shared" si="0"/>
        <v>37</v>
      </c>
      <c r="F6" s="24"/>
      <c r="G6" s="20">
        <f t="shared" si="1"/>
        <v>0</v>
      </c>
      <c r="H6" s="20">
        <v>20</v>
      </c>
      <c r="I6" s="20"/>
      <c r="J6" s="20">
        <f t="shared" si="2"/>
        <v>0</v>
      </c>
      <c r="K6" s="25">
        <v>80</v>
      </c>
      <c r="L6" s="20"/>
      <c r="M6" s="20">
        <f t="shared" si="3"/>
        <v>0</v>
      </c>
      <c r="N6" s="25">
        <f t="shared" si="4"/>
        <v>24</v>
      </c>
      <c r="O6" s="20"/>
      <c r="P6" s="20">
        <f t="shared" si="5"/>
        <v>0</v>
      </c>
      <c r="Q6" s="25">
        <v>60</v>
      </c>
      <c r="R6" s="20"/>
      <c r="S6" s="20">
        <f t="shared" si="6"/>
        <v>0</v>
      </c>
      <c r="T6" s="25">
        <f t="shared" si="7"/>
        <v>80</v>
      </c>
      <c r="U6" s="20"/>
      <c r="V6" s="20">
        <f t="shared" si="8"/>
        <v>0</v>
      </c>
      <c r="W6" s="20">
        <v>5</v>
      </c>
      <c r="X6" s="20"/>
      <c r="Y6" s="20">
        <f t="shared" si="9"/>
        <v>0</v>
      </c>
      <c r="Z6" s="20">
        <f t="shared" si="10"/>
        <v>5</v>
      </c>
      <c r="AA6" s="20"/>
      <c r="AB6" s="20">
        <f t="shared" si="11"/>
        <v>0</v>
      </c>
      <c r="AC6" s="20">
        <v>0</v>
      </c>
      <c r="AD6" s="20"/>
      <c r="AE6" s="20">
        <f t="shared" si="12"/>
        <v>0</v>
      </c>
      <c r="AF6" s="20">
        <v>15</v>
      </c>
      <c r="AG6" s="20"/>
      <c r="AH6" s="20">
        <f t="shared" si="13"/>
        <v>0</v>
      </c>
      <c r="AI6" s="20"/>
      <c r="AJ6" s="20"/>
      <c r="AK6" s="20"/>
      <c r="AL6" s="20"/>
      <c r="AM6" s="20"/>
      <c r="AN6" s="20"/>
      <c r="AO6" s="20"/>
      <c r="AP6" s="20"/>
      <c r="AQ6" s="20"/>
      <c r="AR6" s="20">
        <v>1</v>
      </c>
      <c r="AS6" s="20"/>
      <c r="AT6" s="20">
        <f t="shared" si="14"/>
        <v>0</v>
      </c>
      <c r="AU6" s="26">
        <f t="shared" si="15"/>
        <v>0</v>
      </c>
    </row>
    <row r="7" spans="1:47">
      <c r="A7" s="20">
        <v>3</v>
      </c>
      <c r="B7" s="21" t="s">
        <v>320</v>
      </c>
      <c r="C7" s="21" t="s">
        <v>315</v>
      </c>
      <c r="D7" s="23">
        <v>27.4</v>
      </c>
      <c r="E7" s="20">
        <f t="shared" si="0"/>
        <v>27.4</v>
      </c>
      <c r="F7" s="20"/>
      <c r="G7" s="20">
        <f t="shared" si="1"/>
        <v>0</v>
      </c>
      <c r="H7" s="20">
        <v>15</v>
      </c>
      <c r="I7" s="20"/>
      <c r="J7" s="20">
        <f t="shared" si="2"/>
        <v>0</v>
      </c>
      <c r="K7" s="25">
        <v>60</v>
      </c>
      <c r="L7" s="20"/>
      <c r="M7" s="20">
        <f t="shared" si="3"/>
        <v>0</v>
      </c>
      <c r="N7" s="25">
        <f t="shared" si="4"/>
        <v>18</v>
      </c>
      <c r="O7" s="20"/>
      <c r="P7" s="20">
        <f t="shared" si="5"/>
        <v>0</v>
      </c>
      <c r="Q7" s="25">
        <v>60</v>
      </c>
      <c r="R7" s="20"/>
      <c r="S7" s="20">
        <f t="shared" si="6"/>
        <v>0</v>
      </c>
      <c r="T7" s="25">
        <f t="shared" si="7"/>
        <v>60</v>
      </c>
      <c r="U7" s="20"/>
      <c r="V7" s="20">
        <f t="shared" si="8"/>
        <v>0</v>
      </c>
      <c r="W7" s="20">
        <v>5</v>
      </c>
      <c r="X7" s="20"/>
      <c r="Y7" s="20">
        <f t="shared" si="9"/>
        <v>0</v>
      </c>
      <c r="Z7" s="20">
        <f t="shared" si="10"/>
        <v>5</v>
      </c>
      <c r="AA7" s="20"/>
      <c r="AB7" s="20">
        <f t="shared" si="11"/>
        <v>0</v>
      </c>
      <c r="AC7" s="20">
        <v>0</v>
      </c>
      <c r="AD7" s="20"/>
      <c r="AE7" s="20">
        <f t="shared" si="12"/>
        <v>0</v>
      </c>
      <c r="AF7" s="20">
        <v>15</v>
      </c>
      <c r="AG7" s="20"/>
      <c r="AH7" s="20">
        <f t="shared" si="13"/>
        <v>0</v>
      </c>
      <c r="AI7" s="20"/>
      <c r="AJ7" s="20"/>
      <c r="AK7" s="20"/>
      <c r="AL7" s="20"/>
      <c r="AM7" s="20"/>
      <c r="AN7" s="20"/>
      <c r="AO7" s="20"/>
      <c r="AP7" s="20"/>
      <c r="AQ7" s="20"/>
      <c r="AR7" s="20">
        <v>1</v>
      </c>
      <c r="AS7" s="20"/>
      <c r="AT7" s="20">
        <f t="shared" si="14"/>
        <v>0</v>
      </c>
      <c r="AU7" s="25">
        <f t="shared" si="15"/>
        <v>0</v>
      </c>
    </row>
    <row r="8" spans="1:47">
      <c r="A8" s="20">
        <v>4</v>
      </c>
      <c r="B8" s="21" t="s">
        <v>321</v>
      </c>
      <c r="C8" s="21" t="s">
        <v>322</v>
      </c>
      <c r="D8" s="23">
        <v>13.5</v>
      </c>
      <c r="E8" s="20">
        <f t="shared" si="0"/>
        <v>13.5</v>
      </c>
      <c r="F8" s="20"/>
      <c r="G8" s="20">
        <f t="shared" si="1"/>
        <v>0</v>
      </c>
      <c r="H8" s="20">
        <v>12</v>
      </c>
      <c r="I8" s="20"/>
      <c r="J8" s="20">
        <f t="shared" si="2"/>
        <v>0</v>
      </c>
      <c r="K8" s="25">
        <v>40</v>
      </c>
      <c r="L8" s="20"/>
      <c r="M8" s="20">
        <f t="shared" si="3"/>
        <v>0</v>
      </c>
      <c r="N8" s="25">
        <f t="shared" si="4"/>
        <v>12</v>
      </c>
      <c r="O8" s="20"/>
      <c r="P8" s="20">
        <f t="shared" si="5"/>
        <v>0</v>
      </c>
      <c r="Q8" s="25">
        <v>60</v>
      </c>
      <c r="R8" s="20"/>
      <c r="S8" s="20">
        <f t="shared" si="6"/>
        <v>0</v>
      </c>
      <c r="T8" s="25">
        <f t="shared" si="7"/>
        <v>40</v>
      </c>
      <c r="U8" s="20"/>
      <c r="V8" s="20">
        <f t="shared" si="8"/>
        <v>0</v>
      </c>
      <c r="W8" s="20">
        <v>5</v>
      </c>
      <c r="X8" s="20"/>
      <c r="Y8" s="20">
        <f t="shared" si="9"/>
        <v>0</v>
      </c>
      <c r="Z8" s="20">
        <f t="shared" si="10"/>
        <v>5</v>
      </c>
      <c r="AA8" s="20"/>
      <c r="AB8" s="20">
        <f t="shared" si="11"/>
        <v>0</v>
      </c>
      <c r="AC8" s="20">
        <v>0</v>
      </c>
      <c r="AD8" s="20"/>
      <c r="AE8" s="20">
        <f t="shared" si="12"/>
        <v>0</v>
      </c>
      <c r="AF8" s="20">
        <v>15</v>
      </c>
      <c r="AG8" s="20"/>
      <c r="AH8" s="20">
        <f t="shared" si="13"/>
        <v>0</v>
      </c>
      <c r="AI8" s="20"/>
      <c r="AJ8" s="20"/>
      <c r="AK8" s="20"/>
      <c r="AL8" s="20"/>
      <c r="AM8" s="20"/>
      <c r="AN8" s="20"/>
      <c r="AO8" s="20"/>
      <c r="AP8" s="20"/>
      <c r="AQ8" s="20"/>
      <c r="AR8" s="20">
        <v>1</v>
      </c>
      <c r="AS8" s="20"/>
      <c r="AT8" s="20">
        <f t="shared" si="14"/>
        <v>0</v>
      </c>
      <c r="AU8" s="25">
        <f t="shared" si="15"/>
        <v>0</v>
      </c>
    </row>
    <row r="9" spans="1:47">
      <c r="A9" s="20">
        <v>5</v>
      </c>
      <c r="B9" s="21" t="s">
        <v>323</v>
      </c>
      <c r="C9" s="22" t="s">
        <v>313</v>
      </c>
      <c r="D9" s="23">
        <v>56</v>
      </c>
      <c r="E9" s="20">
        <f t="shared" si="0"/>
        <v>56</v>
      </c>
      <c r="F9" s="24"/>
      <c r="G9" s="20">
        <f t="shared" si="1"/>
        <v>0</v>
      </c>
      <c r="H9" s="20">
        <v>20</v>
      </c>
      <c r="I9" s="20"/>
      <c r="J9" s="20">
        <f t="shared" si="2"/>
        <v>0</v>
      </c>
      <c r="K9" s="25">
        <v>80</v>
      </c>
      <c r="L9" s="20"/>
      <c r="M9" s="20">
        <f t="shared" si="3"/>
        <v>0</v>
      </c>
      <c r="N9" s="25">
        <f t="shared" si="4"/>
        <v>24</v>
      </c>
      <c r="O9" s="20"/>
      <c r="P9" s="20">
        <f t="shared" si="5"/>
        <v>0</v>
      </c>
      <c r="Q9" s="25">
        <v>60</v>
      </c>
      <c r="R9" s="20"/>
      <c r="S9" s="20">
        <f t="shared" si="6"/>
        <v>0</v>
      </c>
      <c r="T9" s="25">
        <f t="shared" si="7"/>
        <v>80</v>
      </c>
      <c r="U9" s="20"/>
      <c r="V9" s="20">
        <f t="shared" si="8"/>
        <v>0</v>
      </c>
      <c r="W9" s="20">
        <v>5</v>
      </c>
      <c r="X9" s="20"/>
      <c r="Y9" s="20">
        <f t="shared" si="9"/>
        <v>0</v>
      </c>
      <c r="Z9" s="20">
        <f t="shared" si="10"/>
        <v>5</v>
      </c>
      <c r="AA9" s="20"/>
      <c r="AB9" s="20">
        <f t="shared" si="11"/>
        <v>0</v>
      </c>
      <c r="AC9" s="20">
        <v>0</v>
      </c>
      <c r="AD9" s="20"/>
      <c r="AE9" s="20">
        <f t="shared" si="12"/>
        <v>0</v>
      </c>
      <c r="AF9" s="20">
        <v>15</v>
      </c>
      <c r="AG9" s="20"/>
      <c r="AH9" s="20">
        <f t="shared" si="13"/>
        <v>0</v>
      </c>
      <c r="AI9" s="20"/>
      <c r="AJ9" s="20"/>
      <c r="AK9" s="20"/>
      <c r="AL9" s="20"/>
      <c r="AM9" s="20"/>
      <c r="AN9" s="20"/>
      <c r="AO9" s="20"/>
      <c r="AP9" s="20"/>
      <c r="AQ9" s="20"/>
      <c r="AR9" s="20">
        <v>1</v>
      </c>
      <c r="AS9" s="20"/>
      <c r="AT9" s="20">
        <f t="shared" si="14"/>
        <v>0</v>
      </c>
      <c r="AU9" s="25">
        <f t="shared" si="15"/>
        <v>0</v>
      </c>
    </row>
    <row r="10" spans="1:47">
      <c r="A10" s="20">
        <v>6</v>
      </c>
      <c r="B10" s="21" t="s">
        <v>324</v>
      </c>
      <c r="C10" s="22" t="s">
        <v>315</v>
      </c>
      <c r="D10" s="23">
        <v>5.7</v>
      </c>
      <c r="E10" s="20">
        <f t="shared" si="0"/>
        <v>5.7</v>
      </c>
      <c r="F10" s="24"/>
      <c r="G10" s="20">
        <f t="shared" si="1"/>
        <v>0</v>
      </c>
      <c r="H10" s="20">
        <v>15</v>
      </c>
      <c r="I10" s="20"/>
      <c r="J10" s="20">
        <f t="shared" si="2"/>
        <v>0</v>
      </c>
      <c r="K10" s="25">
        <v>60</v>
      </c>
      <c r="L10" s="20"/>
      <c r="M10" s="20">
        <f t="shared" si="3"/>
        <v>0</v>
      </c>
      <c r="N10" s="25">
        <f t="shared" si="4"/>
        <v>18</v>
      </c>
      <c r="O10" s="20"/>
      <c r="P10" s="20">
        <f t="shared" si="5"/>
        <v>0</v>
      </c>
      <c r="Q10" s="25">
        <v>60</v>
      </c>
      <c r="R10" s="20"/>
      <c r="S10" s="20">
        <f t="shared" si="6"/>
        <v>0</v>
      </c>
      <c r="T10" s="25">
        <f t="shared" si="7"/>
        <v>60</v>
      </c>
      <c r="U10" s="20"/>
      <c r="V10" s="20">
        <f t="shared" si="8"/>
        <v>0</v>
      </c>
      <c r="W10" s="20">
        <v>5</v>
      </c>
      <c r="X10" s="20"/>
      <c r="Y10" s="20">
        <f t="shared" si="9"/>
        <v>0</v>
      </c>
      <c r="Z10" s="20">
        <f t="shared" si="10"/>
        <v>5</v>
      </c>
      <c r="AA10" s="20"/>
      <c r="AB10" s="20">
        <f t="shared" si="11"/>
        <v>0</v>
      </c>
      <c r="AC10" s="20">
        <v>0</v>
      </c>
      <c r="AD10" s="20"/>
      <c r="AE10" s="20">
        <f t="shared" si="12"/>
        <v>0</v>
      </c>
      <c r="AF10" s="20">
        <v>15</v>
      </c>
      <c r="AG10" s="20"/>
      <c r="AH10" s="20">
        <f t="shared" si="13"/>
        <v>0</v>
      </c>
      <c r="AI10" s="20"/>
      <c r="AJ10" s="20"/>
      <c r="AK10" s="20"/>
      <c r="AL10" s="20"/>
      <c r="AM10" s="20"/>
      <c r="AN10" s="20"/>
      <c r="AO10" s="20"/>
      <c r="AP10" s="20"/>
      <c r="AQ10" s="20"/>
      <c r="AR10" s="20">
        <v>1</v>
      </c>
      <c r="AS10" s="20"/>
      <c r="AT10" s="20">
        <f t="shared" si="14"/>
        <v>0</v>
      </c>
      <c r="AU10" s="25">
        <f t="shared" si="15"/>
        <v>0</v>
      </c>
    </row>
    <row r="11" spans="1:47">
      <c r="A11" s="20">
        <v>7</v>
      </c>
      <c r="B11" s="21" t="s">
        <v>30</v>
      </c>
      <c r="C11" s="22" t="s">
        <v>311</v>
      </c>
      <c r="D11" s="23">
        <v>562.36</v>
      </c>
      <c r="E11" s="20">
        <f t="shared" si="0"/>
        <v>562.36</v>
      </c>
      <c r="F11" s="24"/>
      <c r="G11" s="20">
        <f t="shared" si="1"/>
        <v>0</v>
      </c>
      <c r="H11" s="20">
        <v>50</v>
      </c>
      <c r="I11" s="20"/>
      <c r="J11" s="20">
        <f t="shared" si="2"/>
        <v>0</v>
      </c>
      <c r="K11" s="25">
        <v>160</v>
      </c>
      <c r="L11" s="20"/>
      <c r="M11" s="20">
        <f t="shared" si="3"/>
        <v>0</v>
      </c>
      <c r="N11" s="25">
        <f t="shared" si="4"/>
        <v>48</v>
      </c>
      <c r="O11" s="20"/>
      <c r="P11" s="20">
        <f t="shared" si="5"/>
        <v>0</v>
      </c>
      <c r="Q11" s="25">
        <v>120</v>
      </c>
      <c r="R11" s="20"/>
      <c r="S11" s="20">
        <f t="shared" si="6"/>
        <v>0</v>
      </c>
      <c r="T11" s="25">
        <f t="shared" si="7"/>
        <v>160</v>
      </c>
      <c r="U11" s="20"/>
      <c r="V11" s="20">
        <f t="shared" si="8"/>
        <v>0</v>
      </c>
      <c r="W11" s="20">
        <v>100</v>
      </c>
      <c r="X11" s="20"/>
      <c r="Y11" s="20">
        <f t="shared" si="9"/>
        <v>0</v>
      </c>
      <c r="Z11" s="20">
        <f t="shared" si="10"/>
        <v>100</v>
      </c>
      <c r="AA11" s="20"/>
      <c r="AB11" s="20">
        <f t="shared" si="11"/>
        <v>0</v>
      </c>
      <c r="AC11" s="20">
        <v>0</v>
      </c>
      <c r="AD11" s="20"/>
      <c r="AE11" s="20">
        <f t="shared" si="12"/>
        <v>0</v>
      </c>
      <c r="AF11" s="20">
        <v>243</v>
      </c>
      <c r="AG11" s="20"/>
      <c r="AH11" s="20">
        <f t="shared" si="13"/>
        <v>0</v>
      </c>
      <c r="AI11" s="20"/>
      <c r="AJ11" s="20"/>
      <c r="AK11" s="20"/>
      <c r="AL11" s="20"/>
      <c r="AM11" s="20"/>
      <c r="AN11" s="20"/>
      <c r="AO11" s="20"/>
      <c r="AP11" s="20"/>
      <c r="AQ11" s="20"/>
      <c r="AR11" s="20">
        <v>1</v>
      </c>
      <c r="AS11" s="20"/>
      <c r="AT11" s="20">
        <f t="shared" si="14"/>
        <v>0</v>
      </c>
      <c r="AU11" s="25">
        <f t="shared" si="15"/>
        <v>0</v>
      </c>
    </row>
    <row r="12" s="1" customFormat="1" spans="1:47">
      <c r="A12" s="20">
        <v>8</v>
      </c>
      <c r="B12" s="21" t="s">
        <v>82</v>
      </c>
      <c r="C12" s="21" t="s">
        <v>311</v>
      </c>
      <c r="D12" s="28">
        <v>361.4</v>
      </c>
      <c r="E12" s="24">
        <f t="shared" si="0"/>
        <v>361.4</v>
      </c>
      <c r="F12" s="24"/>
      <c r="G12" s="24">
        <f t="shared" si="1"/>
        <v>0</v>
      </c>
      <c r="H12" s="24">
        <v>50</v>
      </c>
      <c r="I12" s="24"/>
      <c r="J12" s="24">
        <f t="shared" si="2"/>
        <v>0</v>
      </c>
      <c r="K12" s="26">
        <v>160</v>
      </c>
      <c r="L12" s="24"/>
      <c r="M12" s="24">
        <f t="shared" si="3"/>
        <v>0</v>
      </c>
      <c r="N12" s="26">
        <f t="shared" si="4"/>
        <v>48</v>
      </c>
      <c r="O12" s="24"/>
      <c r="P12" s="24">
        <f t="shared" si="5"/>
        <v>0</v>
      </c>
      <c r="Q12" s="26">
        <v>120</v>
      </c>
      <c r="R12" s="24"/>
      <c r="S12" s="24">
        <f t="shared" si="6"/>
        <v>0</v>
      </c>
      <c r="T12" s="26">
        <f t="shared" si="7"/>
        <v>160</v>
      </c>
      <c r="U12" s="24"/>
      <c r="V12" s="24">
        <f t="shared" si="8"/>
        <v>0</v>
      </c>
      <c r="W12" s="24">
        <v>85</v>
      </c>
      <c r="X12" s="24"/>
      <c r="Y12" s="24">
        <f t="shared" si="9"/>
        <v>0</v>
      </c>
      <c r="Z12" s="24">
        <f t="shared" si="10"/>
        <v>85</v>
      </c>
      <c r="AA12" s="24"/>
      <c r="AB12" s="24">
        <f t="shared" si="11"/>
        <v>0</v>
      </c>
      <c r="AC12" s="24">
        <v>0</v>
      </c>
      <c r="AD12" s="24"/>
      <c r="AE12" s="24">
        <f t="shared" si="12"/>
        <v>0</v>
      </c>
      <c r="AF12" s="24">
        <v>207</v>
      </c>
      <c r="AG12" s="24"/>
      <c r="AH12" s="24">
        <f t="shared" si="13"/>
        <v>0</v>
      </c>
      <c r="AI12" s="29"/>
      <c r="AJ12" s="29"/>
      <c r="AK12" s="29"/>
      <c r="AL12" s="29"/>
      <c r="AM12" s="29"/>
      <c r="AN12" s="29"/>
      <c r="AO12" s="29"/>
      <c r="AP12" s="29"/>
      <c r="AQ12" s="29"/>
      <c r="AR12" s="24">
        <v>1</v>
      </c>
      <c r="AS12" s="24"/>
      <c r="AT12" s="24">
        <f t="shared" si="14"/>
        <v>0</v>
      </c>
      <c r="AU12" s="26">
        <f t="shared" si="15"/>
        <v>0</v>
      </c>
    </row>
    <row r="13" spans="1:47">
      <c r="A13" s="20">
        <v>9</v>
      </c>
      <c r="B13" s="30" t="s">
        <v>35</v>
      </c>
      <c r="C13" s="21" t="s">
        <v>311</v>
      </c>
      <c r="D13" s="23">
        <v>388.3</v>
      </c>
      <c r="E13" s="20">
        <f t="shared" si="0"/>
        <v>388.3</v>
      </c>
      <c r="F13" s="20"/>
      <c r="G13" s="20">
        <f t="shared" si="1"/>
        <v>0</v>
      </c>
      <c r="H13" s="20">
        <v>50</v>
      </c>
      <c r="I13" s="20"/>
      <c r="J13" s="20">
        <f t="shared" si="2"/>
        <v>0</v>
      </c>
      <c r="K13" s="25">
        <v>160</v>
      </c>
      <c r="L13" s="20"/>
      <c r="M13" s="20">
        <f t="shared" si="3"/>
        <v>0</v>
      </c>
      <c r="N13" s="25">
        <f t="shared" si="4"/>
        <v>48</v>
      </c>
      <c r="O13" s="20"/>
      <c r="P13" s="20">
        <f t="shared" si="5"/>
        <v>0</v>
      </c>
      <c r="Q13" s="25">
        <v>120</v>
      </c>
      <c r="R13" s="20"/>
      <c r="S13" s="20">
        <f t="shared" si="6"/>
        <v>0</v>
      </c>
      <c r="T13" s="25">
        <f t="shared" si="7"/>
        <v>160</v>
      </c>
      <c r="U13" s="20"/>
      <c r="V13" s="20">
        <f t="shared" si="8"/>
        <v>0</v>
      </c>
      <c r="W13" s="20">
        <v>75</v>
      </c>
      <c r="X13" s="20"/>
      <c r="Y13" s="20">
        <f t="shared" si="9"/>
        <v>0</v>
      </c>
      <c r="Z13" s="20">
        <f t="shared" si="10"/>
        <v>75</v>
      </c>
      <c r="AA13" s="20"/>
      <c r="AB13" s="20">
        <f t="shared" si="11"/>
        <v>0</v>
      </c>
      <c r="AC13" s="20">
        <v>0</v>
      </c>
      <c r="AD13" s="20"/>
      <c r="AE13" s="20">
        <f t="shared" si="12"/>
        <v>0</v>
      </c>
      <c r="AF13" s="20">
        <v>183</v>
      </c>
      <c r="AG13" s="20"/>
      <c r="AH13" s="20">
        <f t="shared" si="13"/>
        <v>0</v>
      </c>
      <c r="AI13" s="20"/>
      <c r="AJ13" s="20"/>
      <c r="AK13" s="20"/>
      <c r="AL13" s="20"/>
      <c r="AM13" s="20"/>
      <c r="AN13" s="20"/>
      <c r="AO13" s="20"/>
      <c r="AP13" s="20"/>
      <c r="AQ13" s="20"/>
      <c r="AR13" s="20">
        <v>1</v>
      </c>
      <c r="AS13" s="20"/>
      <c r="AT13" s="20">
        <f t="shared" si="14"/>
        <v>0</v>
      </c>
      <c r="AU13" s="25">
        <f t="shared" si="15"/>
        <v>0</v>
      </c>
    </row>
    <row r="14" spans="1:47">
      <c r="A14" s="20">
        <v>10</v>
      </c>
      <c r="B14" s="21" t="s">
        <v>38</v>
      </c>
      <c r="C14" s="21" t="s">
        <v>311</v>
      </c>
      <c r="D14" s="31">
        <v>235.96</v>
      </c>
      <c r="E14" s="20">
        <f t="shared" si="0"/>
        <v>235.96</v>
      </c>
      <c r="F14" s="20"/>
      <c r="G14" s="20">
        <f t="shared" si="1"/>
        <v>0</v>
      </c>
      <c r="H14" s="20">
        <v>50</v>
      </c>
      <c r="I14" s="20"/>
      <c r="J14" s="20">
        <f t="shared" si="2"/>
        <v>0</v>
      </c>
      <c r="K14" s="25">
        <v>160</v>
      </c>
      <c r="L14" s="20"/>
      <c r="M14" s="20">
        <f t="shared" si="3"/>
        <v>0</v>
      </c>
      <c r="N14" s="25">
        <f t="shared" si="4"/>
        <v>48</v>
      </c>
      <c r="O14" s="20"/>
      <c r="P14" s="20">
        <f t="shared" si="5"/>
        <v>0</v>
      </c>
      <c r="Q14" s="25">
        <v>120</v>
      </c>
      <c r="R14" s="20"/>
      <c r="S14" s="20">
        <f t="shared" si="6"/>
        <v>0</v>
      </c>
      <c r="T14" s="25">
        <f t="shared" si="7"/>
        <v>160</v>
      </c>
      <c r="U14" s="20"/>
      <c r="V14" s="20">
        <f t="shared" si="8"/>
        <v>0</v>
      </c>
      <c r="W14" s="20">
        <v>50</v>
      </c>
      <c r="X14" s="20"/>
      <c r="Y14" s="20">
        <f t="shared" si="9"/>
        <v>0</v>
      </c>
      <c r="Z14" s="20">
        <f t="shared" si="10"/>
        <v>50</v>
      </c>
      <c r="AA14" s="20"/>
      <c r="AB14" s="20">
        <f t="shared" si="11"/>
        <v>0</v>
      </c>
      <c r="AC14" s="20">
        <v>0</v>
      </c>
      <c r="AD14" s="20"/>
      <c r="AE14" s="20">
        <f t="shared" si="12"/>
        <v>0</v>
      </c>
      <c r="AF14" s="20">
        <v>123</v>
      </c>
      <c r="AG14" s="20"/>
      <c r="AH14" s="20">
        <f t="shared" si="13"/>
        <v>0</v>
      </c>
      <c r="AI14" s="32"/>
      <c r="AJ14" s="32"/>
      <c r="AK14" s="32"/>
      <c r="AL14" s="32"/>
      <c r="AM14" s="32"/>
      <c r="AN14" s="32"/>
      <c r="AO14" s="32"/>
      <c r="AP14" s="32"/>
      <c r="AQ14" s="32"/>
      <c r="AR14" s="20">
        <v>1</v>
      </c>
      <c r="AS14" s="20"/>
      <c r="AT14" s="20">
        <f t="shared" si="14"/>
        <v>0</v>
      </c>
      <c r="AU14" s="25">
        <f t="shared" si="15"/>
        <v>0</v>
      </c>
    </row>
    <row r="15" spans="1:47">
      <c r="A15" s="20">
        <v>11</v>
      </c>
      <c r="B15" s="33" t="s">
        <v>40</v>
      </c>
      <c r="C15" s="21" t="s">
        <v>311</v>
      </c>
      <c r="D15" s="23">
        <v>584</v>
      </c>
      <c r="E15" s="20">
        <f t="shared" si="0"/>
        <v>584</v>
      </c>
      <c r="F15" s="20"/>
      <c r="G15" s="20">
        <f t="shared" si="1"/>
        <v>0</v>
      </c>
      <c r="H15" s="20">
        <v>50</v>
      </c>
      <c r="I15" s="20"/>
      <c r="J15" s="20">
        <f t="shared" si="2"/>
        <v>0</v>
      </c>
      <c r="K15" s="25">
        <v>160</v>
      </c>
      <c r="L15" s="20"/>
      <c r="M15" s="20">
        <f t="shared" si="3"/>
        <v>0</v>
      </c>
      <c r="N15" s="25">
        <f t="shared" si="4"/>
        <v>48</v>
      </c>
      <c r="O15" s="20"/>
      <c r="P15" s="20">
        <f t="shared" si="5"/>
        <v>0</v>
      </c>
      <c r="Q15" s="25">
        <v>120</v>
      </c>
      <c r="R15" s="20"/>
      <c r="S15" s="20">
        <f t="shared" si="6"/>
        <v>0</v>
      </c>
      <c r="T15" s="25">
        <f t="shared" si="7"/>
        <v>160</v>
      </c>
      <c r="U15" s="20"/>
      <c r="V15" s="20">
        <f t="shared" si="8"/>
        <v>0</v>
      </c>
      <c r="W15" s="20">
        <v>75</v>
      </c>
      <c r="X15" s="20"/>
      <c r="Y15" s="20">
        <f t="shared" si="9"/>
        <v>0</v>
      </c>
      <c r="Z15" s="20">
        <f t="shared" si="10"/>
        <v>75</v>
      </c>
      <c r="AA15" s="20"/>
      <c r="AB15" s="20">
        <f t="shared" si="11"/>
        <v>0</v>
      </c>
      <c r="AC15" s="20">
        <v>0</v>
      </c>
      <c r="AD15" s="20"/>
      <c r="AE15" s="20">
        <f t="shared" si="12"/>
        <v>0</v>
      </c>
      <c r="AF15" s="20">
        <v>183</v>
      </c>
      <c r="AG15" s="20"/>
      <c r="AH15" s="20">
        <f t="shared" si="13"/>
        <v>0</v>
      </c>
      <c r="AI15" s="34"/>
      <c r="AJ15" s="34"/>
      <c r="AK15" s="34"/>
      <c r="AL15" s="34"/>
      <c r="AM15" s="34"/>
      <c r="AN15" s="34"/>
      <c r="AO15" s="34"/>
      <c r="AP15" s="34"/>
      <c r="AQ15" s="34"/>
      <c r="AR15" s="20">
        <v>1</v>
      </c>
      <c r="AS15" s="20"/>
      <c r="AT15" s="20">
        <f t="shared" si="14"/>
        <v>0</v>
      </c>
      <c r="AU15" s="25">
        <f t="shared" si="15"/>
        <v>0</v>
      </c>
    </row>
    <row r="16" spans="1:47">
      <c r="A16" s="20">
        <v>12</v>
      </c>
      <c r="B16" s="35" t="s">
        <v>45</v>
      </c>
      <c r="C16" s="21" t="s">
        <v>311</v>
      </c>
      <c r="D16" s="23">
        <v>327.06</v>
      </c>
      <c r="E16" s="20">
        <f t="shared" si="0"/>
        <v>327.06</v>
      </c>
      <c r="F16" s="20"/>
      <c r="G16" s="20">
        <f t="shared" si="1"/>
        <v>0</v>
      </c>
      <c r="H16" s="20">
        <v>50</v>
      </c>
      <c r="I16" s="20"/>
      <c r="J16" s="20">
        <f t="shared" si="2"/>
        <v>0</v>
      </c>
      <c r="K16" s="25">
        <v>160</v>
      </c>
      <c r="L16" s="20"/>
      <c r="M16" s="20">
        <f t="shared" si="3"/>
        <v>0</v>
      </c>
      <c r="N16" s="25">
        <f t="shared" si="4"/>
        <v>48</v>
      </c>
      <c r="O16" s="20"/>
      <c r="P16" s="20">
        <f t="shared" si="5"/>
        <v>0</v>
      </c>
      <c r="Q16" s="25">
        <v>120</v>
      </c>
      <c r="R16" s="20"/>
      <c r="S16" s="20">
        <f t="shared" si="6"/>
        <v>0</v>
      </c>
      <c r="T16" s="25">
        <f t="shared" si="7"/>
        <v>160</v>
      </c>
      <c r="U16" s="20"/>
      <c r="V16" s="20">
        <f t="shared" si="8"/>
        <v>0</v>
      </c>
      <c r="W16" s="20">
        <v>80</v>
      </c>
      <c r="X16" s="20"/>
      <c r="Y16" s="20">
        <f t="shared" si="9"/>
        <v>0</v>
      </c>
      <c r="Z16" s="20">
        <f t="shared" si="10"/>
        <v>80</v>
      </c>
      <c r="AA16" s="20"/>
      <c r="AB16" s="20">
        <f t="shared" si="11"/>
        <v>0</v>
      </c>
      <c r="AC16" s="20">
        <v>0</v>
      </c>
      <c r="AD16" s="20"/>
      <c r="AE16" s="20">
        <f t="shared" si="12"/>
        <v>0</v>
      </c>
      <c r="AF16" s="20">
        <v>195</v>
      </c>
      <c r="AG16" s="20"/>
      <c r="AH16" s="20">
        <f t="shared" si="13"/>
        <v>0</v>
      </c>
      <c r="AI16" s="32"/>
      <c r="AJ16" s="32"/>
      <c r="AK16" s="32"/>
      <c r="AL16" s="32"/>
      <c r="AM16" s="32"/>
      <c r="AN16" s="32"/>
      <c r="AO16" s="32"/>
      <c r="AP16" s="32"/>
      <c r="AQ16" s="32"/>
      <c r="AR16" s="20">
        <v>1</v>
      </c>
      <c r="AS16" s="20"/>
      <c r="AT16" s="20">
        <f t="shared" si="14"/>
        <v>0</v>
      </c>
      <c r="AU16" s="26">
        <f t="shared" si="15"/>
        <v>0</v>
      </c>
    </row>
    <row r="17" spans="1:47">
      <c r="A17" s="20">
        <v>13</v>
      </c>
      <c r="B17" s="35" t="s">
        <v>48</v>
      </c>
      <c r="C17" s="21" t="s">
        <v>313</v>
      </c>
      <c r="D17" s="23">
        <v>81.08</v>
      </c>
      <c r="E17" s="20">
        <f t="shared" si="0"/>
        <v>81.08</v>
      </c>
      <c r="F17" s="20"/>
      <c r="G17" s="20">
        <f t="shared" si="1"/>
        <v>0</v>
      </c>
      <c r="H17" s="20">
        <v>20</v>
      </c>
      <c r="I17" s="20"/>
      <c r="J17" s="20">
        <f t="shared" si="2"/>
        <v>0</v>
      </c>
      <c r="K17" s="25">
        <v>80</v>
      </c>
      <c r="L17" s="20"/>
      <c r="M17" s="20">
        <f t="shared" si="3"/>
        <v>0</v>
      </c>
      <c r="N17" s="25">
        <f t="shared" si="4"/>
        <v>24</v>
      </c>
      <c r="O17" s="20"/>
      <c r="P17" s="20">
        <f t="shared" si="5"/>
        <v>0</v>
      </c>
      <c r="Q17" s="25">
        <v>60</v>
      </c>
      <c r="R17" s="20"/>
      <c r="S17" s="20">
        <f t="shared" si="6"/>
        <v>0</v>
      </c>
      <c r="T17" s="25">
        <f t="shared" si="7"/>
        <v>80</v>
      </c>
      <c r="U17" s="20"/>
      <c r="V17" s="20">
        <f t="shared" si="8"/>
        <v>0</v>
      </c>
      <c r="W17" s="20">
        <v>15</v>
      </c>
      <c r="X17" s="20"/>
      <c r="Y17" s="20">
        <f t="shared" si="9"/>
        <v>0</v>
      </c>
      <c r="Z17" s="20">
        <f t="shared" si="10"/>
        <v>15</v>
      </c>
      <c r="AA17" s="20"/>
      <c r="AB17" s="20">
        <f t="shared" si="11"/>
        <v>0</v>
      </c>
      <c r="AC17" s="20">
        <v>0</v>
      </c>
      <c r="AD17" s="20"/>
      <c r="AE17" s="20">
        <f t="shared" si="12"/>
        <v>0</v>
      </c>
      <c r="AF17" s="20">
        <v>39</v>
      </c>
      <c r="AG17" s="20"/>
      <c r="AH17" s="20">
        <f t="shared" si="13"/>
        <v>0</v>
      </c>
      <c r="AI17" s="32"/>
      <c r="AJ17" s="32"/>
      <c r="AK17" s="32"/>
      <c r="AL17" s="32"/>
      <c r="AM17" s="32"/>
      <c r="AN17" s="32"/>
      <c r="AO17" s="32"/>
      <c r="AP17" s="32"/>
      <c r="AQ17" s="32"/>
      <c r="AR17" s="20">
        <v>1</v>
      </c>
      <c r="AS17" s="20"/>
      <c r="AT17" s="20">
        <f t="shared" si="14"/>
        <v>0</v>
      </c>
      <c r="AU17" s="26">
        <f t="shared" si="15"/>
        <v>0</v>
      </c>
    </row>
    <row r="18" spans="1:47">
      <c r="A18" s="20">
        <v>14</v>
      </c>
      <c r="B18" s="21" t="s">
        <v>327</v>
      </c>
      <c r="C18" s="22" t="s">
        <v>311</v>
      </c>
      <c r="D18" s="36">
        <v>247</v>
      </c>
      <c r="E18" s="20">
        <f t="shared" si="0"/>
        <v>247</v>
      </c>
      <c r="F18" s="24"/>
      <c r="G18" s="20">
        <f t="shared" si="1"/>
        <v>0</v>
      </c>
      <c r="H18" s="20">
        <v>50</v>
      </c>
      <c r="I18" s="20"/>
      <c r="J18" s="20">
        <f t="shared" si="2"/>
        <v>0</v>
      </c>
      <c r="K18" s="25">
        <v>160</v>
      </c>
      <c r="L18" s="20"/>
      <c r="M18" s="20">
        <f t="shared" si="3"/>
        <v>0</v>
      </c>
      <c r="N18" s="25">
        <f t="shared" si="4"/>
        <v>48</v>
      </c>
      <c r="O18" s="20"/>
      <c r="P18" s="20">
        <f t="shared" si="5"/>
        <v>0</v>
      </c>
      <c r="Q18" s="25">
        <v>120</v>
      </c>
      <c r="R18" s="20"/>
      <c r="S18" s="20">
        <f t="shared" si="6"/>
        <v>0</v>
      </c>
      <c r="T18" s="25">
        <f t="shared" si="7"/>
        <v>160</v>
      </c>
      <c r="U18" s="20"/>
      <c r="V18" s="20">
        <f t="shared" si="8"/>
        <v>0</v>
      </c>
      <c r="W18" s="20">
        <v>45</v>
      </c>
      <c r="X18" s="20"/>
      <c r="Y18" s="20">
        <f t="shared" si="9"/>
        <v>0</v>
      </c>
      <c r="Z18" s="20">
        <f t="shared" si="10"/>
        <v>45</v>
      </c>
      <c r="AA18" s="20"/>
      <c r="AB18" s="20">
        <f t="shared" si="11"/>
        <v>0</v>
      </c>
      <c r="AC18" s="20">
        <v>0</v>
      </c>
      <c r="AD18" s="20"/>
      <c r="AE18" s="20">
        <f t="shared" si="12"/>
        <v>0</v>
      </c>
      <c r="AF18" s="20">
        <v>111</v>
      </c>
      <c r="AG18" s="20"/>
      <c r="AH18" s="20">
        <f t="shared" si="13"/>
        <v>0</v>
      </c>
      <c r="AI18" s="32"/>
      <c r="AJ18" s="32"/>
      <c r="AK18" s="32"/>
      <c r="AL18" s="32"/>
      <c r="AM18" s="32"/>
      <c r="AN18" s="32"/>
      <c r="AO18" s="32"/>
      <c r="AP18" s="32"/>
      <c r="AQ18" s="32"/>
      <c r="AR18" s="20">
        <v>1</v>
      </c>
      <c r="AS18" s="20"/>
      <c r="AT18" s="20">
        <f t="shared" si="14"/>
        <v>0</v>
      </c>
      <c r="AU18" s="26">
        <f t="shared" si="15"/>
        <v>0</v>
      </c>
    </row>
    <row r="19" spans="1:47">
      <c r="A19" s="20">
        <v>15</v>
      </c>
      <c r="B19" s="21" t="s">
        <v>64</v>
      </c>
      <c r="C19" s="22" t="s">
        <v>311</v>
      </c>
      <c r="D19" s="36">
        <v>315.52</v>
      </c>
      <c r="E19" s="20">
        <f t="shared" si="0"/>
        <v>315.52</v>
      </c>
      <c r="F19" s="24"/>
      <c r="G19" s="20">
        <f t="shared" si="1"/>
        <v>0</v>
      </c>
      <c r="H19" s="20">
        <v>50</v>
      </c>
      <c r="I19" s="20"/>
      <c r="J19" s="20">
        <f t="shared" si="2"/>
        <v>0</v>
      </c>
      <c r="K19" s="25">
        <v>160</v>
      </c>
      <c r="L19" s="20"/>
      <c r="M19" s="20">
        <f t="shared" si="3"/>
        <v>0</v>
      </c>
      <c r="N19" s="25">
        <f t="shared" si="4"/>
        <v>48</v>
      </c>
      <c r="O19" s="20"/>
      <c r="P19" s="20">
        <f t="shared" si="5"/>
        <v>0</v>
      </c>
      <c r="Q19" s="25">
        <v>120</v>
      </c>
      <c r="R19" s="20"/>
      <c r="S19" s="20">
        <f t="shared" si="6"/>
        <v>0</v>
      </c>
      <c r="T19" s="25">
        <f t="shared" si="7"/>
        <v>160</v>
      </c>
      <c r="U19" s="20"/>
      <c r="V19" s="20">
        <f t="shared" si="8"/>
        <v>0</v>
      </c>
      <c r="W19" s="20">
        <v>45</v>
      </c>
      <c r="X19" s="20"/>
      <c r="Y19" s="20">
        <f t="shared" si="9"/>
        <v>0</v>
      </c>
      <c r="Z19" s="20">
        <f t="shared" si="10"/>
        <v>45</v>
      </c>
      <c r="AA19" s="20"/>
      <c r="AB19" s="20">
        <f t="shared" si="11"/>
        <v>0</v>
      </c>
      <c r="AC19" s="20">
        <v>0</v>
      </c>
      <c r="AD19" s="20"/>
      <c r="AE19" s="20">
        <f t="shared" si="12"/>
        <v>0</v>
      </c>
      <c r="AF19" s="20">
        <v>111</v>
      </c>
      <c r="AG19" s="20"/>
      <c r="AH19" s="20">
        <f t="shared" si="13"/>
        <v>0</v>
      </c>
      <c r="AI19" s="32"/>
      <c r="AJ19" s="32"/>
      <c r="AK19" s="32"/>
      <c r="AL19" s="32"/>
      <c r="AM19" s="32"/>
      <c r="AN19" s="32"/>
      <c r="AO19" s="32"/>
      <c r="AP19" s="32"/>
      <c r="AQ19" s="32"/>
      <c r="AR19" s="20">
        <v>1</v>
      </c>
      <c r="AS19" s="20"/>
      <c r="AT19" s="20">
        <f t="shared" si="14"/>
        <v>0</v>
      </c>
      <c r="AU19" s="26">
        <f t="shared" si="15"/>
        <v>0</v>
      </c>
    </row>
    <row r="20" spans="1:47">
      <c r="A20" s="20">
        <v>16</v>
      </c>
      <c r="B20" s="21" t="s">
        <v>328</v>
      </c>
      <c r="C20" s="21" t="s">
        <v>313</v>
      </c>
      <c r="D20" s="23">
        <v>24</v>
      </c>
      <c r="E20" s="20">
        <f t="shared" si="0"/>
        <v>24</v>
      </c>
      <c r="F20" s="20"/>
      <c r="G20" s="20">
        <f t="shared" si="1"/>
        <v>0</v>
      </c>
      <c r="H20" s="20">
        <v>20</v>
      </c>
      <c r="I20" s="20"/>
      <c r="J20" s="20">
        <f t="shared" si="2"/>
        <v>0</v>
      </c>
      <c r="K20" s="25">
        <v>80</v>
      </c>
      <c r="L20" s="20"/>
      <c r="M20" s="20">
        <f t="shared" si="3"/>
        <v>0</v>
      </c>
      <c r="N20" s="25">
        <f t="shared" si="4"/>
        <v>24</v>
      </c>
      <c r="O20" s="20"/>
      <c r="P20" s="20">
        <f t="shared" si="5"/>
        <v>0</v>
      </c>
      <c r="Q20" s="25">
        <v>60</v>
      </c>
      <c r="R20" s="20"/>
      <c r="S20" s="20">
        <f t="shared" si="6"/>
        <v>0</v>
      </c>
      <c r="T20" s="25">
        <f t="shared" si="7"/>
        <v>80</v>
      </c>
      <c r="U20" s="20"/>
      <c r="V20" s="20">
        <f t="shared" si="8"/>
        <v>0</v>
      </c>
      <c r="W20" s="20">
        <v>5</v>
      </c>
      <c r="X20" s="20"/>
      <c r="Y20" s="20">
        <f t="shared" si="9"/>
        <v>0</v>
      </c>
      <c r="Z20" s="20">
        <f t="shared" si="10"/>
        <v>5</v>
      </c>
      <c r="AA20" s="20"/>
      <c r="AB20" s="20">
        <f t="shared" si="11"/>
        <v>0</v>
      </c>
      <c r="AC20" s="20">
        <v>0</v>
      </c>
      <c r="AD20" s="20"/>
      <c r="AE20" s="20">
        <f t="shared" si="12"/>
        <v>0</v>
      </c>
      <c r="AF20" s="20">
        <v>15</v>
      </c>
      <c r="AG20" s="20"/>
      <c r="AH20" s="20">
        <f t="shared" si="13"/>
        <v>0</v>
      </c>
      <c r="AI20" s="32"/>
      <c r="AJ20" s="32"/>
      <c r="AK20" s="32"/>
      <c r="AL20" s="32"/>
      <c r="AM20" s="32"/>
      <c r="AN20" s="32"/>
      <c r="AO20" s="32"/>
      <c r="AP20" s="32"/>
      <c r="AQ20" s="32"/>
      <c r="AR20" s="20">
        <v>1</v>
      </c>
      <c r="AS20" s="20"/>
      <c r="AT20" s="20">
        <f t="shared" si="14"/>
        <v>0</v>
      </c>
      <c r="AU20" s="25">
        <f t="shared" si="15"/>
        <v>0</v>
      </c>
    </row>
    <row r="21" spans="1:47">
      <c r="A21" s="20">
        <v>17</v>
      </c>
      <c r="B21" s="21" t="s">
        <v>329</v>
      </c>
      <c r="C21" s="21" t="s">
        <v>313</v>
      </c>
      <c r="D21" s="23">
        <v>35</v>
      </c>
      <c r="E21" s="20">
        <f t="shared" si="0"/>
        <v>35</v>
      </c>
      <c r="F21" s="20"/>
      <c r="G21" s="20">
        <f t="shared" si="1"/>
        <v>0</v>
      </c>
      <c r="H21" s="20">
        <v>20</v>
      </c>
      <c r="I21" s="20"/>
      <c r="J21" s="20">
        <f t="shared" si="2"/>
        <v>0</v>
      </c>
      <c r="K21" s="25">
        <v>80</v>
      </c>
      <c r="L21" s="20"/>
      <c r="M21" s="20">
        <f t="shared" si="3"/>
        <v>0</v>
      </c>
      <c r="N21" s="25">
        <f t="shared" si="4"/>
        <v>24</v>
      </c>
      <c r="O21" s="20"/>
      <c r="P21" s="20">
        <f t="shared" si="5"/>
        <v>0</v>
      </c>
      <c r="Q21" s="25">
        <v>60</v>
      </c>
      <c r="R21" s="20"/>
      <c r="S21" s="20">
        <f t="shared" si="6"/>
        <v>0</v>
      </c>
      <c r="T21" s="25">
        <f t="shared" si="7"/>
        <v>80</v>
      </c>
      <c r="U21" s="20"/>
      <c r="V21" s="20">
        <f t="shared" si="8"/>
        <v>0</v>
      </c>
      <c r="W21" s="20">
        <v>5</v>
      </c>
      <c r="X21" s="20"/>
      <c r="Y21" s="20">
        <f t="shared" si="9"/>
        <v>0</v>
      </c>
      <c r="Z21" s="20">
        <f t="shared" si="10"/>
        <v>5</v>
      </c>
      <c r="AA21" s="20"/>
      <c r="AB21" s="20">
        <f t="shared" si="11"/>
        <v>0</v>
      </c>
      <c r="AC21" s="20">
        <v>0</v>
      </c>
      <c r="AD21" s="20"/>
      <c r="AE21" s="20">
        <f t="shared" si="12"/>
        <v>0</v>
      </c>
      <c r="AF21" s="20">
        <v>15</v>
      </c>
      <c r="AG21" s="20"/>
      <c r="AH21" s="20">
        <f t="shared" si="13"/>
        <v>0</v>
      </c>
      <c r="AI21" s="32"/>
      <c r="AJ21" s="32"/>
      <c r="AK21" s="32"/>
      <c r="AL21" s="32"/>
      <c r="AM21" s="32"/>
      <c r="AN21" s="32"/>
      <c r="AO21" s="32"/>
      <c r="AP21" s="32"/>
      <c r="AQ21" s="32"/>
      <c r="AR21" s="20">
        <v>1</v>
      </c>
      <c r="AS21" s="20"/>
      <c r="AT21" s="20">
        <f t="shared" si="14"/>
        <v>0</v>
      </c>
      <c r="AU21" s="25">
        <f t="shared" si="15"/>
        <v>0</v>
      </c>
    </row>
    <row r="22" spans="1:47">
      <c r="A22" s="20">
        <v>18</v>
      </c>
      <c r="B22" s="21" t="s">
        <v>330</v>
      </c>
      <c r="C22" s="21" t="s">
        <v>313</v>
      </c>
      <c r="D22" s="23">
        <v>30</v>
      </c>
      <c r="E22" s="20">
        <f t="shared" si="0"/>
        <v>30</v>
      </c>
      <c r="F22" s="20"/>
      <c r="G22" s="20">
        <f t="shared" si="1"/>
        <v>0</v>
      </c>
      <c r="H22" s="20">
        <v>20</v>
      </c>
      <c r="I22" s="20"/>
      <c r="J22" s="20">
        <f t="shared" si="2"/>
        <v>0</v>
      </c>
      <c r="K22" s="25">
        <v>80</v>
      </c>
      <c r="L22" s="20"/>
      <c r="M22" s="20">
        <f t="shared" si="3"/>
        <v>0</v>
      </c>
      <c r="N22" s="25">
        <f t="shared" si="4"/>
        <v>24</v>
      </c>
      <c r="O22" s="20"/>
      <c r="P22" s="20">
        <f t="shared" si="5"/>
        <v>0</v>
      </c>
      <c r="Q22" s="25">
        <v>60</v>
      </c>
      <c r="R22" s="20"/>
      <c r="S22" s="20">
        <f t="shared" si="6"/>
        <v>0</v>
      </c>
      <c r="T22" s="25">
        <f t="shared" si="7"/>
        <v>80</v>
      </c>
      <c r="U22" s="20"/>
      <c r="V22" s="20">
        <f t="shared" si="8"/>
        <v>0</v>
      </c>
      <c r="W22" s="20">
        <v>5</v>
      </c>
      <c r="X22" s="20"/>
      <c r="Y22" s="20">
        <f t="shared" si="9"/>
        <v>0</v>
      </c>
      <c r="Z22" s="20">
        <f t="shared" si="10"/>
        <v>5</v>
      </c>
      <c r="AA22" s="20"/>
      <c r="AB22" s="20">
        <f t="shared" si="11"/>
        <v>0</v>
      </c>
      <c r="AC22" s="20">
        <v>0</v>
      </c>
      <c r="AD22" s="20"/>
      <c r="AE22" s="20">
        <f t="shared" si="12"/>
        <v>0</v>
      </c>
      <c r="AF22" s="20">
        <v>15</v>
      </c>
      <c r="AG22" s="20"/>
      <c r="AH22" s="20">
        <f t="shared" si="13"/>
        <v>0</v>
      </c>
      <c r="AI22" s="32"/>
      <c r="AJ22" s="32"/>
      <c r="AK22" s="32"/>
      <c r="AL22" s="32"/>
      <c r="AM22" s="32"/>
      <c r="AN22" s="32"/>
      <c r="AO22" s="32"/>
      <c r="AP22" s="32"/>
      <c r="AQ22" s="32"/>
      <c r="AR22" s="20">
        <v>1</v>
      </c>
      <c r="AS22" s="20"/>
      <c r="AT22" s="20">
        <f t="shared" si="14"/>
        <v>0</v>
      </c>
      <c r="AU22" s="25">
        <f t="shared" si="15"/>
        <v>0</v>
      </c>
    </row>
    <row r="23" spans="1:47">
      <c r="A23" s="20">
        <v>19</v>
      </c>
      <c r="B23" s="21" t="s">
        <v>70</v>
      </c>
      <c r="C23" s="22" t="s">
        <v>311</v>
      </c>
      <c r="D23" s="23">
        <v>310.28</v>
      </c>
      <c r="E23" s="20">
        <f t="shared" si="0"/>
        <v>310.28</v>
      </c>
      <c r="F23" s="24"/>
      <c r="G23" s="20">
        <f t="shared" si="1"/>
        <v>0</v>
      </c>
      <c r="H23" s="20">
        <v>50</v>
      </c>
      <c r="I23" s="20"/>
      <c r="J23" s="20">
        <f t="shared" si="2"/>
        <v>0</v>
      </c>
      <c r="K23" s="25">
        <v>160</v>
      </c>
      <c r="L23" s="20"/>
      <c r="M23" s="20">
        <f t="shared" si="3"/>
        <v>0</v>
      </c>
      <c r="N23" s="25">
        <f t="shared" si="4"/>
        <v>48</v>
      </c>
      <c r="O23" s="20"/>
      <c r="P23" s="20">
        <f t="shared" si="5"/>
        <v>0</v>
      </c>
      <c r="Q23" s="25">
        <v>120</v>
      </c>
      <c r="R23" s="20"/>
      <c r="S23" s="20">
        <f t="shared" si="6"/>
        <v>0</v>
      </c>
      <c r="T23" s="25">
        <f t="shared" si="7"/>
        <v>160</v>
      </c>
      <c r="U23" s="20"/>
      <c r="V23" s="20">
        <f t="shared" si="8"/>
        <v>0</v>
      </c>
      <c r="W23" s="20">
        <v>55</v>
      </c>
      <c r="X23" s="20"/>
      <c r="Y23" s="20">
        <f t="shared" si="9"/>
        <v>0</v>
      </c>
      <c r="Z23" s="20">
        <f t="shared" si="10"/>
        <v>55</v>
      </c>
      <c r="AA23" s="20"/>
      <c r="AB23" s="20">
        <f t="shared" si="11"/>
        <v>0</v>
      </c>
      <c r="AC23" s="20">
        <v>0</v>
      </c>
      <c r="AD23" s="20"/>
      <c r="AE23" s="20">
        <f t="shared" si="12"/>
        <v>0</v>
      </c>
      <c r="AF23" s="20">
        <v>135</v>
      </c>
      <c r="AG23" s="20"/>
      <c r="AH23" s="20">
        <f t="shared" si="13"/>
        <v>0</v>
      </c>
      <c r="AI23" s="32"/>
      <c r="AJ23" s="32"/>
      <c r="AK23" s="32"/>
      <c r="AL23" s="32"/>
      <c r="AM23" s="32"/>
      <c r="AN23" s="32"/>
      <c r="AO23" s="32"/>
      <c r="AP23" s="32"/>
      <c r="AQ23" s="32"/>
      <c r="AR23" s="20">
        <v>1</v>
      </c>
      <c r="AS23" s="20"/>
      <c r="AT23" s="20">
        <f t="shared" si="14"/>
        <v>0</v>
      </c>
      <c r="AU23" s="25">
        <f t="shared" si="15"/>
        <v>0</v>
      </c>
    </row>
    <row r="24" spans="1:47">
      <c r="A24" s="20">
        <v>20</v>
      </c>
      <c r="B24" s="21" t="s">
        <v>331</v>
      </c>
      <c r="C24" s="21" t="s">
        <v>315</v>
      </c>
      <c r="D24" s="23">
        <v>14</v>
      </c>
      <c r="E24" s="20">
        <f t="shared" si="0"/>
        <v>14</v>
      </c>
      <c r="F24" s="20"/>
      <c r="G24" s="20">
        <f t="shared" si="1"/>
        <v>0</v>
      </c>
      <c r="H24" s="20">
        <v>15</v>
      </c>
      <c r="I24" s="20"/>
      <c r="J24" s="20">
        <f t="shared" si="2"/>
        <v>0</v>
      </c>
      <c r="K24" s="25">
        <v>60</v>
      </c>
      <c r="L24" s="20"/>
      <c r="M24" s="20">
        <f t="shared" si="3"/>
        <v>0</v>
      </c>
      <c r="N24" s="25">
        <f t="shared" si="4"/>
        <v>18</v>
      </c>
      <c r="O24" s="20"/>
      <c r="P24" s="20">
        <f t="shared" si="5"/>
        <v>0</v>
      </c>
      <c r="Q24" s="25">
        <v>60</v>
      </c>
      <c r="R24" s="20"/>
      <c r="S24" s="20">
        <f t="shared" si="6"/>
        <v>0</v>
      </c>
      <c r="T24" s="25">
        <f t="shared" si="7"/>
        <v>60</v>
      </c>
      <c r="U24" s="20"/>
      <c r="V24" s="20">
        <f t="shared" si="8"/>
        <v>0</v>
      </c>
      <c r="W24" s="20">
        <v>5</v>
      </c>
      <c r="X24" s="20"/>
      <c r="Y24" s="20">
        <f t="shared" si="9"/>
        <v>0</v>
      </c>
      <c r="Z24" s="20">
        <f t="shared" si="10"/>
        <v>5</v>
      </c>
      <c r="AA24" s="20"/>
      <c r="AB24" s="20">
        <f t="shared" si="11"/>
        <v>0</v>
      </c>
      <c r="AC24" s="20">
        <v>0</v>
      </c>
      <c r="AD24" s="20"/>
      <c r="AE24" s="20">
        <f t="shared" si="12"/>
        <v>0</v>
      </c>
      <c r="AF24" s="20">
        <v>15</v>
      </c>
      <c r="AG24" s="20"/>
      <c r="AH24" s="20">
        <f t="shared" si="13"/>
        <v>0</v>
      </c>
      <c r="AI24" s="32"/>
      <c r="AJ24" s="32"/>
      <c r="AK24" s="32"/>
      <c r="AL24" s="32"/>
      <c r="AM24" s="32"/>
      <c r="AN24" s="32"/>
      <c r="AO24" s="32"/>
      <c r="AP24" s="32"/>
      <c r="AQ24" s="32"/>
      <c r="AR24" s="20">
        <v>1</v>
      </c>
      <c r="AS24" s="20"/>
      <c r="AT24" s="20">
        <f t="shared" si="14"/>
        <v>0</v>
      </c>
      <c r="AU24" s="25">
        <f t="shared" si="15"/>
        <v>0</v>
      </c>
    </row>
    <row r="25" spans="1:47">
      <c r="A25" s="20">
        <v>21</v>
      </c>
      <c r="B25" s="21" t="s">
        <v>332</v>
      </c>
      <c r="C25" s="21" t="s">
        <v>315</v>
      </c>
      <c r="D25" s="23">
        <v>20</v>
      </c>
      <c r="E25" s="20">
        <f t="shared" si="0"/>
        <v>20</v>
      </c>
      <c r="F25" s="20"/>
      <c r="G25" s="20">
        <f t="shared" si="1"/>
        <v>0</v>
      </c>
      <c r="H25" s="20">
        <v>15</v>
      </c>
      <c r="I25" s="20"/>
      <c r="J25" s="20">
        <f t="shared" si="2"/>
        <v>0</v>
      </c>
      <c r="K25" s="25">
        <v>60</v>
      </c>
      <c r="L25" s="20"/>
      <c r="M25" s="20">
        <f t="shared" si="3"/>
        <v>0</v>
      </c>
      <c r="N25" s="25">
        <f t="shared" si="4"/>
        <v>18</v>
      </c>
      <c r="O25" s="20"/>
      <c r="P25" s="20">
        <f t="shared" si="5"/>
        <v>0</v>
      </c>
      <c r="Q25" s="25">
        <v>60</v>
      </c>
      <c r="R25" s="20"/>
      <c r="S25" s="20">
        <f t="shared" si="6"/>
        <v>0</v>
      </c>
      <c r="T25" s="25">
        <f t="shared" si="7"/>
        <v>60</v>
      </c>
      <c r="U25" s="20"/>
      <c r="V25" s="20">
        <f t="shared" si="8"/>
        <v>0</v>
      </c>
      <c r="W25" s="20">
        <v>5</v>
      </c>
      <c r="X25" s="20"/>
      <c r="Y25" s="20">
        <f t="shared" si="9"/>
        <v>0</v>
      </c>
      <c r="Z25" s="20">
        <f t="shared" si="10"/>
        <v>5</v>
      </c>
      <c r="AA25" s="20"/>
      <c r="AB25" s="20">
        <f t="shared" si="11"/>
        <v>0</v>
      </c>
      <c r="AC25" s="20">
        <v>0</v>
      </c>
      <c r="AD25" s="20"/>
      <c r="AE25" s="20">
        <f t="shared" si="12"/>
        <v>0</v>
      </c>
      <c r="AF25" s="20">
        <v>15</v>
      </c>
      <c r="AG25" s="20"/>
      <c r="AH25" s="20">
        <f t="shared" si="13"/>
        <v>0</v>
      </c>
      <c r="AI25" s="32"/>
      <c r="AJ25" s="32"/>
      <c r="AK25" s="32"/>
      <c r="AL25" s="32"/>
      <c r="AM25" s="32"/>
      <c r="AN25" s="32"/>
      <c r="AO25" s="32"/>
      <c r="AP25" s="32"/>
      <c r="AQ25" s="32"/>
      <c r="AR25" s="20">
        <v>1</v>
      </c>
      <c r="AS25" s="20"/>
      <c r="AT25" s="20">
        <f t="shared" si="14"/>
        <v>0</v>
      </c>
      <c r="AU25" s="25">
        <f t="shared" si="15"/>
        <v>0</v>
      </c>
    </row>
    <row r="26" spans="1:47">
      <c r="A26" s="20">
        <v>22</v>
      </c>
      <c r="B26" s="21" t="s">
        <v>333</v>
      </c>
      <c r="C26" s="22" t="s">
        <v>315</v>
      </c>
      <c r="D26" s="23">
        <v>27</v>
      </c>
      <c r="E26" s="20">
        <f t="shared" si="0"/>
        <v>27</v>
      </c>
      <c r="F26" s="24"/>
      <c r="G26" s="20">
        <f t="shared" si="1"/>
        <v>0</v>
      </c>
      <c r="H26" s="20">
        <v>15</v>
      </c>
      <c r="I26" s="20"/>
      <c r="J26" s="20">
        <f t="shared" si="2"/>
        <v>0</v>
      </c>
      <c r="K26" s="25">
        <v>60</v>
      </c>
      <c r="L26" s="20"/>
      <c r="M26" s="20">
        <f t="shared" si="3"/>
        <v>0</v>
      </c>
      <c r="N26" s="25">
        <f t="shared" si="4"/>
        <v>18</v>
      </c>
      <c r="O26" s="20"/>
      <c r="P26" s="20">
        <f t="shared" si="5"/>
        <v>0</v>
      </c>
      <c r="Q26" s="25">
        <v>60</v>
      </c>
      <c r="R26" s="20"/>
      <c r="S26" s="20">
        <f t="shared" si="6"/>
        <v>0</v>
      </c>
      <c r="T26" s="25">
        <f t="shared" si="7"/>
        <v>60</v>
      </c>
      <c r="U26" s="20"/>
      <c r="V26" s="20">
        <f t="shared" si="8"/>
        <v>0</v>
      </c>
      <c r="W26" s="20">
        <v>15</v>
      </c>
      <c r="X26" s="20"/>
      <c r="Y26" s="20">
        <f t="shared" si="9"/>
        <v>0</v>
      </c>
      <c r="Z26" s="20">
        <f t="shared" si="10"/>
        <v>15</v>
      </c>
      <c r="AA26" s="20"/>
      <c r="AB26" s="20">
        <f t="shared" si="11"/>
        <v>0</v>
      </c>
      <c r="AC26" s="20">
        <v>0</v>
      </c>
      <c r="AD26" s="20"/>
      <c r="AE26" s="20">
        <f t="shared" si="12"/>
        <v>0</v>
      </c>
      <c r="AF26" s="20">
        <v>39</v>
      </c>
      <c r="AG26" s="20"/>
      <c r="AH26" s="20">
        <f t="shared" si="13"/>
        <v>0</v>
      </c>
      <c r="AI26" s="32"/>
      <c r="AJ26" s="32"/>
      <c r="AK26" s="32"/>
      <c r="AL26" s="32"/>
      <c r="AM26" s="32"/>
      <c r="AN26" s="32"/>
      <c r="AO26" s="32"/>
      <c r="AP26" s="32"/>
      <c r="AQ26" s="32"/>
      <c r="AR26" s="20">
        <v>1</v>
      </c>
      <c r="AS26" s="20"/>
      <c r="AT26" s="20">
        <f t="shared" si="14"/>
        <v>0</v>
      </c>
      <c r="AU26" s="25">
        <f t="shared" si="15"/>
        <v>0</v>
      </c>
    </row>
    <row r="27" spans="1:47">
      <c r="A27" s="20">
        <v>23</v>
      </c>
      <c r="B27" s="21" t="s">
        <v>334</v>
      </c>
      <c r="C27" s="21" t="s">
        <v>313</v>
      </c>
      <c r="D27" s="23">
        <v>30</v>
      </c>
      <c r="E27" s="20">
        <f t="shared" si="0"/>
        <v>30</v>
      </c>
      <c r="F27" s="20"/>
      <c r="G27" s="20">
        <f t="shared" si="1"/>
        <v>0</v>
      </c>
      <c r="H27" s="20">
        <v>20</v>
      </c>
      <c r="I27" s="20"/>
      <c r="J27" s="20">
        <f t="shared" si="2"/>
        <v>0</v>
      </c>
      <c r="K27" s="25">
        <v>80</v>
      </c>
      <c r="L27" s="20"/>
      <c r="M27" s="20">
        <f t="shared" si="3"/>
        <v>0</v>
      </c>
      <c r="N27" s="25">
        <f t="shared" si="4"/>
        <v>24</v>
      </c>
      <c r="O27" s="20"/>
      <c r="P27" s="20">
        <f t="shared" si="5"/>
        <v>0</v>
      </c>
      <c r="Q27" s="25">
        <v>60</v>
      </c>
      <c r="R27" s="20"/>
      <c r="S27" s="20">
        <f t="shared" si="6"/>
        <v>0</v>
      </c>
      <c r="T27" s="25">
        <f t="shared" si="7"/>
        <v>80</v>
      </c>
      <c r="U27" s="20"/>
      <c r="V27" s="20">
        <f t="shared" si="8"/>
        <v>0</v>
      </c>
      <c r="W27" s="20">
        <v>5</v>
      </c>
      <c r="X27" s="20"/>
      <c r="Y27" s="20">
        <f t="shared" si="9"/>
        <v>0</v>
      </c>
      <c r="Z27" s="20">
        <f t="shared" si="10"/>
        <v>5</v>
      </c>
      <c r="AA27" s="20"/>
      <c r="AB27" s="20">
        <f t="shared" si="11"/>
        <v>0</v>
      </c>
      <c r="AC27" s="20">
        <v>0</v>
      </c>
      <c r="AD27" s="20"/>
      <c r="AE27" s="20">
        <f t="shared" si="12"/>
        <v>0</v>
      </c>
      <c r="AF27" s="20">
        <v>15</v>
      </c>
      <c r="AG27" s="20"/>
      <c r="AH27" s="20">
        <f t="shared" si="13"/>
        <v>0</v>
      </c>
      <c r="AI27" s="32"/>
      <c r="AJ27" s="32"/>
      <c r="AK27" s="32"/>
      <c r="AL27" s="32"/>
      <c r="AM27" s="32"/>
      <c r="AN27" s="32"/>
      <c r="AO27" s="32"/>
      <c r="AP27" s="32"/>
      <c r="AQ27" s="32"/>
      <c r="AR27" s="20">
        <v>1</v>
      </c>
      <c r="AS27" s="20"/>
      <c r="AT27" s="20">
        <f t="shared" si="14"/>
        <v>0</v>
      </c>
      <c r="AU27" s="25">
        <f t="shared" si="15"/>
        <v>0</v>
      </c>
    </row>
    <row r="28" spans="1:47">
      <c r="A28" s="20">
        <v>24</v>
      </c>
      <c r="B28" s="21" t="s">
        <v>336</v>
      </c>
      <c r="C28" s="22" t="s">
        <v>311</v>
      </c>
      <c r="D28" s="23">
        <v>94</v>
      </c>
      <c r="E28" s="20">
        <f t="shared" si="0"/>
        <v>94</v>
      </c>
      <c r="F28" s="20"/>
      <c r="G28" s="20">
        <f t="shared" si="1"/>
        <v>0</v>
      </c>
      <c r="H28" s="20">
        <v>50</v>
      </c>
      <c r="I28" s="20"/>
      <c r="J28" s="20">
        <f t="shared" si="2"/>
        <v>0</v>
      </c>
      <c r="K28" s="25">
        <v>160</v>
      </c>
      <c r="L28" s="20"/>
      <c r="M28" s="20">
        <f t="shared" si="3"/>
        <v>0</v>
      </c>
      <c r="N28" s="25">
        <f t="shared" si="4"/>
        <v>48</v>
      </c>
      <c r="O28" s="20"/>
      <c r="P28" s="20">
        <f t="shared" si="5"/>
        <v>0</v>
      </c>
      <c r="Q28" s="25">
        <v>120</v>
      </c>
      <c r="R28" s="20"/>
      <c r="S28" s="20">
        <f t="shared" si="6"/>
        <v>0</v>
      </c>
      <c r="T28" s="25">
        <f t="shared" si="7"/>
        <v>160</v>
      </c>
      <c r="U28" s="20"/>
      <c r="V28" s="20">
        <f t="shared" si="8"/>
        <v>0</v>
      </c>
      <c r="W28" s="20">
        <v>20</v>
      </c>
      <c r="X28" s="20"/>
      <c r="Y28" s="20">
        <f t="shared" si="9"/>
        <v>0</v>
      </c>
      <c r="Z28" s="20">
        <f t="shared" si="10"/>
        <v>20</v>
      </c>
      <c r="AA28" s="20"/>
      <c r="AB28" s="20">
        <f t="shared" si="11"/>
        <v>0</v>
      </c>
      <c r="AC28" s="20">
        <v>0</v>
      </c>
      <c r="AD28" s="20"/>
      <c r="AE28" s="20">
        <f t="shared" si="12"/>
        <v>0</v>
      </c>
      <c r="AF28" s="20">
        <v>51</v>
      </c>
      <c r="AG28" s="20"/>
      <c r="AH28" s="20">
        <f t="shared" si="13"/>
        <v>0</v>
      </c>
      <c r="AI28" s="32"/>
      <c r="AJ28" s="32"/>
      <c r="AK28" s="32"/>
      <c r="AL28" s="32"/>
      <c r="AM28" s="32"/>
      <c r="AN28" s="32"/>
      <c r="AO28" s="20"/>
      <c r="AP28" s="20"/>
      <c r="AQ28" s="20"/>
      <c r="AR28" s="20">
        <v>1</v>
      </c>
      <c r="AS28" s="20"/>
      <c r="AT28" s="20">
        <f t="shared" si="14"/>
        <v>0</v>
      </c>
      <c r="AU28" s="25">
        <f t="shared" si="15"/>
        <v>0</v>
      </c>
    </row>
    <row r="29" spans="1:47">
      <c r="A29" s="20">
        <v>25</v>
      </c>
      <c r="B29" s="21" t="s">
        <v>337</v>
      </c>
      <c r="C29" s="22" t="s">
        <v>313</v>
      </c>
      <c r="D29" s="23">
        <f>(2*16.75)+2*((5.5+6+6+4)+(4+10*8.5))</f>
        <v>254.5</v>
      </c>
      <c r="E29" s="20">
        <f t="shared" si="0"/>
        <v>254.5</v>
      </c>
      <c r="F29" s="20"/>
      <c r="G29" s="20">
        <f t="shared" si="1"/>
        <v>0</v>
      </c>
      <c r="H29" s="20">
        <v>20</v>
      </c>
      <c r="I29" s="20"/>
      <c r="J29" s="20">
        <f t="shared" si="2"/>
        <v>0</v>
      </c>
      <c r="K29" s="25">
        <v>80</v>
      </c>
      <c r="L29" s="20"/>
      <c r="M29" s="20">
        <f t="shared" si="3"/>
        <v>0</v>
      </c>
      <c r="N29" s="25">
        <f t="shared" si="4"/>
        <v>24</v>
      </c>
      <c r="O29" s="20"/>
      <c r="P29" s="20">
        <f t="shared" si="5"/>
        <v>0</v>
      </c>
      <c r="Q29" s="25">
        <v>60</v>
      </c>
      <c r="R29" s="20"/>
      <c r="S29" s="20">
        <f t="shared" si="6"/>
        <v>0</v>
      </c>
      <c r="T29" s="25">
        <f t="shared" si="7"/>
        <v>80</v>
      </c>
      <c r="U29" s="20"/>
      <c r="V29" s="20">
        <f t="shared" si="8"/>
        <v>0</v>
      </c>
      <c r="W29" s="20">
        <v>10</v>
      </c>
      <c r="X29" s="20"/>
      <c r="Y29" s="20">
        <f t="shared" si="9"/>
        <v>0</v>
      </c>
      <c r="Z29" s="20">
        <f t="shared" si="10"/>
        <v>10</v>
      </c>
      <c r="AA29" s="20"/>
      <c r="AB29" s="20">
        <f t="shared" si="11"/>
        <v>0</v>
      </c>
      <c r="AC29" s="20">
        <v>0</v>
      </c>
      <c r="AD29" s="20"/>
      <c r="AE29" s="20">
        <f t="shared" si="12"/>
        <v>0</v>
      </c>
      <c r="AF29" s="20">
        <v>27</v>
      </c>
      <c r="AG29" s="20"/>
      <c r="AH29" s="20">
        <f t="shared" si="13"/>
        <v>0</v>
      </c>
      <c r="AR29" s="20">
        <v>1</v>
      </c>
      <c r="AS29" s="20"/>
      <c r="AT29" s="20">
        <f t="shared" si="14"/>
        <v>0</v>
      </c>
      <c r="AU29" s="25">
        <f t="shared" si="15"/>
        <v>0</v>
      </c>
    </row>
    <row r="30" spans="1:47">
      <c r="A30" s="20">
        <v>26</v>
      </c>
      <c r="B30" s="21" t="s">
        <v>338</v>
      </c>
      <c r="C30" s="22" t="s">
        <v>313</v>
      </c>
      <c r="D30" s="23">
        <f>20+32+20+2*(6*8+3*6)</f>
        <v>204</v>
      </c>
      <c r="E30" s="20">
        <f t="shared" si="0"/>
        <v>204</v>
      </c>
      <c r="F30" s="20"/>
      <c r="G30" s="20">
        <f t="shared" si="1"/>
        <v>0</v>
      </c>
      <c r="H30" s="20">
        <v>20</v>
      </c>
      <c r="I30" s="20"/>
      <c r="J30" s="20">
        <f t="shared" si="2"/>
        <v>0</v>
      </c>
      <c r="K30" s="25">
        <v>80</v>
      </c>
      <c r="L30" s="20"/>
      <c r="M30" s="20">
        <f t="shared" si="3"/>
        <v>0</v>
      </c>
      <c r="N30" s="25">
        <f t="shared" si="4"/>
        <v>24</v>
      </c>
      <c r="O30" s="20"/>
      <c r="P30" s="20">
        <f t="shared" si="5"/>
        <v>0</v>
      </c>
      <c r="Q30" s="25">
        <v>60</v>
      </c>
      <c r="R30" s="20"/>
      <c r="S30" s="20">
        <f t="shared" si="6"/>
        <v>0</v>
      </c>
      <c r="T30" s="25">
        <f t="shared" si="7"/>
        <v>80</v>
      </c>
      <c r="U30" s="20"/>
      <c r="V30" s="20">
        <f t="shared" si="8"/>
        <v>0</v>
      </c>
      <c r="W30" s="20">
        <v>15</v>
      </c>
      <c r="X30" s="20"/>
      <c r="Y30" s="20">
        <f t="shared" si="9"/>
        <v>0</v>
      </c>
      <c r="Z30" s="20">
        <f t="shared" si="10"/>
        <v>15</v>
      </c>
      <c r="AA30" s="20"/>
      <c r="AB30" s="20">
        <f t="shared" si="11"/>
        <v>0</v>
      </c>
      <c r="AC30" s="20">
        <v>0</v>
      </c>
      <c r="AD30" s="20"/>
      <c r="AE30" s="20">
        <f t="shared" si="12"/>
        <v>0</v>
      </c>
      <c r="AF30" s="20">
        <v>39</v>
      </c>
      <c r="AG30" s="20"/>
      <c r="AH30" s="20">
        <f t="shared" si="13"/>
        <v>0</v>
      </c>
      <c r="AK30" s="37"/>
      <c r="AN30" s="37"/>
      <c r="AQ30" s="37"/>
      <c r="AR30" s="20">
        <v>1</v>
      </c>
      <c r="AS30" s="20"/>
      <c r="AT30" s="20">
        <f t="shared" si="14"/>
        <v>0</v>
      </c>
      <c r="AU30" s="25">
        <f t="shared" si="15"/>
        <v>0</v>
      </c>
    </row>
    <row r="31" spans="1:47">
      <c r="A31" s="20">
        <v>27</v>
      </c>
      <c r="B31" s="21" t="s">
        <v>339</v>
      </c>
      <c r="C31" s="22" t="s">
        <v>313</v>
      </c>
      <c r="D31" s="23">
        <f>2*34.5+(4+7*10+2*6)+(2*6+5)+(3.5+7*10+2*6)</f>
        <v>257.5</v>
      </c>
      <c r="E31" s="20">
        <f t="shared" si="0"/>
        <v>257.5</v>
      </c>
      <c r="F31" s="20"/>
      <c r="G31" s="20">
        <f t="shared" si="1"/>
        <v>0</v>
      </c>
      <c r="H31" s="20">
        <v>20</v>
      </c>
      <c r="I31" s="20"/>
      <c r="J31" s="20">
        <f t="shared" si="2"/>
        <v>0</v>
      </c>
      <c r="K31" s="25">
        <v>80</v>
      </c>
      <c r="L31" s="20"/>
      <c r="M31" s="20">
        <f t="shared" si="3"/>
        <v>0</v>
      </c>
      <c r="N31" s="25">
        <f t="shared" si="4"/>
        <v>24</v>
      </c>
      <c r="O31" s="20"/>
      <c r="P31" s="20">
        <f t="shared" si="5"/>
        <v>0</v>
      </c>
      <c r="Q31" s="25">
        <v>60</v>
      </c>
      <c r="R31" s="20"/>
      <c r="S31" s="20">
        <f t="shared" si="6"/>
        <v>0</v>
      </c>
      <c r="T31" s="25">
        <f t="shared" si="7"/>
        <v>80</v>
      </c>
      <c r="U31" s="20"/>
      <c r="V31" s="20">
        <f t="shared" si="8"/>
        <v>0</v>
      </c>
      <c r="W31" s="20">
        <v>10</v>
      </c>
      <c r="X31" s="20"/>
      <c r="Y31" s="20">
        <f t="shared" si="9"/>
        <v>0</v>
      </c>
      <c r="Z31" s="20">
        <f t="shared" si="10"/>
        <v>10</v>
      </c>
      <c r="AA31" s="20"/>
      <c r="AB31" s="20">
        <f t="shared" si="11"/>
        <v>0</v>
      </c>
      <c r="AC31" s="20">
        <v>0</v>
      </c>
      <c r="AD31" s="20"/>
      <c r="AE31" s="20">
        <f t="shared" si="12"/>
        <v>0</v>
      </c>
      <c r="AF31" s="20">
        <v>27</v>
      </c>
      <c r="AG31" s="20"/>
      <c r="AH31" s="20">
        <f t="shared" si="13"/>
        <v>0</v>
      </c>
      <c r="AR31" s="20">
        <v>1</v>
      </c>
      <c r="AS31" s="20"/>
      <c r="AT31" s="20">
        <f t="shared" si="14"/>
        <v>0</v>
      </c>
      <c r="AU31" s="25">
        <f t="shared" si="15"/>
        <v>0</v>
      </c>
    </row>
    <row r="32" spans="1:47">
      <c r="A32" s="20">
        <v>28</v>
      </c>
      <c r="B32" s="21" t="s">
        <v>340</v>
      </c>
      <c r="C32" s="22" t="s">
        <v>313</v>
      </c>
      <c r="D32" s="23">
        <f>2*35+2*((3*6+5)+(4+8*8.5+2*6))</f>
        <v>284</v>
      </c>
      <c r="E32" s="20">
        <f t="shared" si="0"/>
        <v>284</v>
      </c>
      <c r="F32" s="20"/>
      <c r="G32" s="20">
        <f t="shared" si="1"/>
        <v>0</v>
      </c>
      <c r="H32" s="20">
        <v>20</v>
      </c>
      <c r="I32" s="20"/>
      <c r="J32" s="20">
        <f t="shared" si="2"/>
        <v>0</v>
      </c>
      <c r="K32" s="25">
        <v>80</v>
      </c>
      <c r="L32" s="20"/>
      <c r="M32" s="20">
        <f t="shared" si="3"/>
        <v>0</v>
      </c>
      <c r="N32" s="25">
        <f t="shared" si="4"/>
        <v>24</v>
      </c>
      <c r="O32" s="20"/>
      <c r="P32" s="20">
        <f t="shared" si="5"/>
        <v>0</v>
      </c>
      <c r="Q32" s="25">
        <v>60</v>
      </c>
      <c r="R32" s="20"/>
      <c r="S32" s="20">
        <f t="shared" si="6"/>
        <v>0</v>
      </c>
      <c r="T32" s="25">
        <f t="shared" si="7"/>
        <v>80</v>
      </c>
      <c r="U32" s="20"/>
      <c r="V32" s="20">
        <f t="shared" si="8"/>
        <v>0</v>
      </c>
      <c r="W32" s="20">
        <v>10</v>
      </c>
      <c r="X32" s="20"/>
      <c r="Y32" s="20">
        <f t="shared" si="9"/>
        <v>0</v>
      </c>
      <c r="Z32" s="20">
        <f t="shared" si="10"/>
        <v>10</v>
      </c>
      <c r="AA32" s="20"/>
      <c r="AB32" s="20">
        <f t="shared" si="11"/>
        <v>0</v>
      </c>
      <c r="AC32" s="20">
        <v>0</v>
      </c>
      <c r="AD32" s="20"/>
      <c r="AE32" s="20">
        <f t="shared" si="12"/>
        <v>0</v>
      </c>
      <c r="AF32" s="20">
        <v>27</v>
      </c>
      <c r="AG32" s="20"/>
      <c r="AH32" s="20">
        <f t="shared" si="13"/>
        <v>0</v>
      </c>
      <c r="AR32" s="20">
        <v>1</v>
      </c>
      <c r="AS32" s="20"/>
      <c r="AT32" s="20">
        <f t="shared" si="14"/>
        <v>0</v>
      </c>
      <c r="AU32" s="25">
        <f t="shared" si="15"/>
        <v>0</v>
      </c>
    </row>
    <row r="33" spans="1:47">
      <c r="G33" s="38">
        <f>SUM(G5:G32)</f>
        <v>0</v>
      </c>
      <c r="H33" s="39"/>
      <c r="I33" s="39"/>
      <c r="J33" s="40">
        <f>SUM(J5:J32)</f>
        <v>0</v>
      </c>
      <c r="K33" s="39"/>
      <c r="L33" s="39"/>
      <c r="M33" s="40">
        <f>SUM(M5:M32)</f>
        <v>0</v>
      </c>
      <c r="N33" s="39"/>
      <c r="O33" s="39"/>
      <c r="P33" s="40">
        <f>SUM(P5:P32)</f>
        <v>0</v>
      </c>
      <c r="Q33" s="39"/>
      <c r="R33" s="39"/>
      <c r="S33" s="40">
        <f>SUM(S5:S32)</f>
        <v>0</v>
      </c>
      <c r="T33" s="39"/>
      <c r="U33" s="39"/>
      <c r="V33" s="40">
        <f>SUM(V5:V32)</f>
        <v>0</v>
      </c>
      <c r="W33" s="39"/>
      <c r="X33" s="39"/>
      <c r="Y33" s="40">
        <f>SUM(Y5:Y32)</f>
        <v>0</v>
      </c>
      <c r="Z33" s="39"/>
      <c r="AA33" s="39"/>
      <c r="AB33" s="40">
        <f>SUM(AB5:AB32)</f>
        <v>0</v>
      </c>
      <c r="AC33" s="39"/>
      <c r="AD33" s="39"/>
      <c r="AE33" s="39"/>
      <c r="AF33" s="39"/>
      <c r="AG33" s="39"/>
      <c r="AH33" s="40">
        <f>SUM(AH5:AH32)</f>
        <v>0</v>
      </c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40">
        <f>SUM(AT5:AT32)</f>
        <v>0</v>
      </c>
      <c r="AU33" s="41">
        <f>SUM(AU5:AU32)</f>
        <v>0</v>
      </c>
    </row>
    <row r="34" spans="1:47">
      <c r="A34" s="4" t="s">
        <v>341</v>
      </c>
      <c r="B34" s="16" t="s">
        <v>342</v>
      </c>
    </row>
    <row r="35" ht="23.5" spans="1:47">
      <c r="A35" s="20">
        <v>1</v>
      </c>
      <c r="B35" s="42" t="s">
        <v>272</v>
      </c>
      <c r="D35" s="23">
        <v>260</v>
      </c>
      <c r="E35" s="43">
        <f>D35</f>
        <v>260</v>
      </c>
      <c r="F35" s="20"/>
      <c r="G35" s="20">
        <f t="shared" ref="G35:G37" si="16">E35*F35</f>
        <v>0</v>
      </c>
      <c r="AR35" s="20">
        <v>1</v>
      </c>
      <c r="AS35" s="20"/>
      <c r="AT35" s="20">
        <f t="shared" ref="AT35:AT37" si="17">AR35*AS35</f>
        <v>0</v>
      </c>
      <c r="AU35" s="20">
        <f>G35+AT35</f>
        <v>0</v>
      </c>
    </row>
    <row r="36" ht="23.5" spans="1:47">
      <c r="A36" s="20">
        <v>2</v>
      </c>
      <c r="B36" s="42" t="s">
        <v>274</v>
      </c>
      <c r="D36" s="23">
        <v>354</v>
      </c>
      <c r="E36" s="43">
        <f t="shared" ref="E36:E37" si="18">D36</f>
        <v>354</v>
      </c>
      <c r="F36" s="20"/>
      <c r="G36" s="20">
        <f t="shared" si="16"/>
        <v>0</v>
      </c>
      <c r="AR36" s="20">
        <v>1</v>
      </c>
      <c r="AS36" s="20"/>
      <c r="AT36" s="20">
        <f t="shared" si="17"/>
        <v>0</v>
      </c>
      <c r="AU36" s="20">
        <f t="shared" ref="AU36:AU37" si="19">G36+AT36</f>
        <v>0</v>
      </c>
    </row>
    <row r="37" ht="23.5" spans="1:47">
      <c r="A37" s="20">
        <v>3</v>
      </c>
      <c r="B37" s="42" t="s">
        <v>275</v>
      </c>
      <c r="D37" s="23">
        <v>538</v>
      </c>
      <c r="E37" s="43">
        <f t="shared" si="18"/>
        <v>538</v>
      </c>
      <c r="F37" s="20"/>
      <c r="G37" s="20">
        <f t="shared" si="16"/>
        <v>0</v>
      </c>
      <c r="AR37" s="20">
        <v>1</v>
      </c>
      <c r="AS37" s="20"/>
      <c r="AT37" s="20">
        <f t="shared" si="17"/>
        <v>0</v>
      </c>
      <c r="AU37" s="20">
        <f t="shared" si="19"/>
        <v>0</v>
      </c>
    </row>
    <row r="38" spans="1:47">
      <c r="G38" s="38">
        <f>G35+G36+G37</f>
        <v>0</v>
      </c>
      <c r="AU38" s="41">
        <f>AU35+AU36+AU37</f>
        <v>0</v>
      </c>
    </row>
    <row r="39" spans="1:47">
      <c r="AU39" s="44">
        <f>AU33+AU38</f>
        <v>0</v>
      </c>
    </row>
    <row r="40" ht="14.15" customHeight="1" spans="1:47">
      <c r="A40" s="45" t="s">
        <v>368</v>
      </c>
      <c r="B40" s="45"/>
      <c r="C40" s="45"/>
      <c r="D40" s="45"/>
    </row>
    <row r="45" spans="1:47">
      <c r="B45" s="46"/>
    </row>
  </sheetData>
  <autoFilter xmlns:etc="http://www.wps.cn/officeDocument/2017/etCustomData" ref="A3:AU40" etc:filterBottomFollowUsedRange="0">
    <extLst/>
  </autoFilter>
  <mergeCells count="21">
    <mergeCell ref="A1:AU1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N2"/>
    <mergeCell ref="AO2:AQ2"/>
    <mergeCell ref="AR2:AT2"/>
    <mergeCell ref="A40:D40"/>
    <mergeCell ref="A2:A3"/>
    <mergeCell ref="B2:B3"/>
    <mergeCell ref="C2:C3"/>
    <mergeCell ref="D2:D3"/>
    <mergeCell ref="AU2:AU3"/>
  </mergeCells>
  <conditionalFormatting sqref="C12">
    <cfRule type="cellIs" dxfId="0" priority="1" operator="equal">
      <formula>$C$15</formula>
    </cfRule>
    <cfRule type="cellIs" dxfId="1" priority="2" operator="equal">
      <formula>$C$39</formula>
    </cfRule>
  </conditionalFormatting>
  <conditionalFormatting sqref="C5:C11 C13:C32">
    <cfRule type="cellIs" dxfId="0" priority="19" operator="equal">
      <formula>#REF!</formula>
    </cfRule>
    <cfRule type="cellIs" dxfId="1" priority="20" operator="equal">
      <formula>$C$16</formula>
    </cfRule>
  </conditionalFormatting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清单</vt:lpstr>
      <vt:lpstr>2026年结构定期检测项目</vt:lpstr>
      <vt:lpstr>2026年桥梁结构定期检测项目工程量清单</vt:lpstr>
      <vt:lpstr>2026年结构定期检测项目 (标段一 29座桥)</vt:lpstr>
      <vt:lpstr>2026年桥梁结构定期检测项目工程量清单 (标段一 29座桥)</vt:lpstr>
      <vt:lpstr>2026年结构定期检测项目 (标段二 28座桥)</vt:lpstr>
      <vt:lpstr>2026年桥梁结构定期检测项目工程量清单 (标段二 28座桥)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 and white</cp:lastModifiedBy>
  <dcterms:created xsi:type="dcterms:W3CDTF">2026-06-08T09:55:00Z</dcterms:created>
  <dcterms:modified xsi:type="dcterms:W3CDTF">2026-07-29T01:33:16Z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02FE03887A0E4F888734D3AA6BFBB75F_13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